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Staff04.slcsd.net\staff\FM030456\Desktop\"/>
    </mc:Choice>
  </mc:AlternateContent>
  <bookViews>
    <workbookView xWindow="0" yWindow="0" windowWidth="15360" windowHeight="7755" activeTab="1"/>
  </bookViews>
  <sheets>
    <sheet name="Score" sheetId="4" r:id="rId1"/>
    <sheet name="Checks &amp; Register" sheetId="1" r:id="rId2"/>
  </sheets>
  <definedNames>
    <definedName name="_xlnm.Print_Area" localSheetId="1">'Checks &amp; Register'!$Q$157:$Q$161</definedName>
    <definedName name="_xlnm.Print_Area" localSheetId="0">Score!$B$1:$H$14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O174" i="1" l="1"/>
  <c r="O176" i="1"/>
  <c r="U20" i="1"/>
  <c r="U19" i="1"/>
  <c r="U18" i="1"/>
  <c r="U17" i="1"/>
  <c r="U14" i="1"/>
  <c r="U15" i="1"/>
  <c r="U13" i="1"/>
  <c r="U12" i="1"/>
  <c r="U11" i="1"/>
  <c r="U21" i="1"/>
  <c r="U16" i="1"/>
  <c r="M1" i="1"/>
  <c r="U10" i="1"/>
  <c r="V10" i="1"/>
  <c r="C25" i="1"/>
  <c r="C46" i="1"/>
  <c r="C67" i="1"/>
  <c r="C88" i="1"/>
  <c r="C109" i="1"/>
  <c r="C142" i="1"/>
  <c r="C163" i="1"/>
  <c r="C184" i="1"/>
  <c r="C205" i="1"/>
  <c r="H3" i="1"/>
  <c r="D10" i="4"/>
  <c r="O38" i="1"/>
  <c r="G21" i="1"/>
  <c r="G201" i="1"/>
  <c r="G180" i="1"/>
  <c r="G159" i="1"/>
  <c r="G138" i="1"/>
  <c r="G105" i="1"/>
  <c r="G84" i="1"/>
  <c r="G63" i="1"/>
  <c r="G42" i="1"/>
  <c r="V11" i="1"/>
  <c r="O214" i="1"/>
  <c r="O216" i="1"/>
  <c r="O201" i="1"/>
  <c r="O153" i="1"/>
  <c r="O157" i="1"/>
  <c r="O139" i="1"/>
  <c r="O118" i="1"/>
  <c r="O122" i="1"/>
  <c r="O99" i="1"/>
  <c r="O159" i="1"/>
  <c r="O3" i="1"/>
  <c r="V12" i="1"/>
  <c r="J3" i="1"/>
  <c r="D3" i="1"/>
  <c r="V13" i="1"/>
  <c r="V14" i="1"/>
  <c r="V15" i="1"/>
  <c r="V16" i="1"/>
  <c r="V17" i="1"/>
  <c r="V18" i="1"/>
  <c r="V19" i="1"/>
  <c r="V21" i="1"/>
  <c r="V20" i="1"/>
  <c r="T3" i="1"/>
  <c r="D11" i="4"/>
  <c r="D13" i="4"/>
</calcChain>
</file>

<file path=xl/sharedStrings.xml><?xml version="1.0" encoding="utf-8"?>
<sst xmlns="http://schemas.openxmlformats.org/spreadsheetml/2006/main" count="163" uniqueCount="85">
  <si>
    <t>Dollars</t>
  </si>
  <si>
    <t>Memo</t>
  </si>
  <si>
    <t>Date</t>
  </si>
  <si>
    <t>PAY TO THE ORDER OF</t>
  </si>
  <si>
    <t>$</t>
  </si>
  <si>
    <t>Score:</t>
  </si>
  <si>
    <t xml:space="preserve">Name: </t>
  </si>
  <si>
    <t>Name:</t>
  </si>
  <si>
    <t>Checks</t>
  </si>
  <si>
    <t>Register</t>
  </si>
  <si>
    <t>Number</t>
  </si>
  <si>
    <t>Description of Transaction</t>
  </si>
  <si>
    <t>Balance</t>
  </si>
  <si>
    <t>Beginning Balance</t>
  </si>
  <si>
    <t>Your score:</t>
  </si>
  <si>
    <t>Total Score:</t>
  </si>
  <si>
    <t>July 1</t>
  </si>
  <si>
    <t>Check Writing Assignment</t>
  </si>
  <si>
    <t>Scoring</t>
  </si>
  <si>
    <t>123 Main Street</t>
  </si>
  <si>
    <t>Anywhere, UT 84000</t>
  </si>
  <si>
    <t>1. July 1: You just opened a checking account and deposited $2,054.75 into your account. Make the necessary adjustments in your register.</t>
  </si>
  <si>
    <t>Debit</t>
  </si>
  <si>
    <t>Payment (Debit)</t>
  </si>
  <si>
    <t>Deposit (Credit)</t>
  </si>
  <si>
    <t>Addition Calculator</t>
  </si>
  <si>
    <t>Water</t>
  </si>
  <si>
    <t>Sewer</t>
  </si>
  <si>
    <t>Garbage</t>
  </si>
  <si>
    <t>TOTAL</t>
  </si>
  <si>
    <t>Price/Gallon Calculator</t>
  </si>
  <si>
    <t>Gallons</t>
  </si>
  <si>
    <t>Price</t>
  </si>
  <si>
    <t>Pay Rate</t>
  </si>
  <si>
    <t>Hours</t>
  </si>
  <si>
    <t>Gross</t>
  </si>
  <si>
    <t>Tax Rate</t>
  </si>
  <si>
    <t>Net Pay</t>
  </si>
  <si>
    <t>Net Pay Calculator</t>
  </si>
  <si>
    <t>Phone Bill Calculator</t>
  </si>
  <si>
    <t>Minutes</t>
  </si>
  <si>
    <t>Local</t>
  </si>
  <si>
    <t>Waiting</t>
  </si>
  <si>
    <t>Min Cost</t>
  </si>
  <si>
    <t>Tip Calculator</t>
  </si>
  <si>
    <t>Meal #1</t>
  </si>
  <si>
    <t>Meal #2</t>
  </si>
  <si>
    <t>Tip</t>
  </si>
  <si>
    <t>Tip %</t>
  </si>
  <si>
    <t>Sub Total</t>
  </si>
  <si>
    <t>Tax Calculator</t>
  </si>
  <si>
    <t>Food Cost</t>
  </si>
  <si>
    <t>Tax</t>
  </si>
  <si>
    <t>Daycare Calculator</t>
  </si>
  <si>
    <t># Children</t>
  </si>
  <si>
    <t>Hour Cost</t>
  </si>
  <si>
    <t>Hours/Day</t>
  </si>
  <si>
    <t>Days/Week</t>
  </si>
  <si>
    <t># Weeks</t>
  </si>
  <si>
    <t>Bike</t>
  </si>
  <si>
    <t>Mr. Hinton</t>
  </si>
  <si>
    <r>
      <t xml:space="preserve">7. July 10: Everyone must have a job to receive income to survive. You are a bookkeeper, and you make $15.66 an hour. You worked 80 hours during the pay period. Anyone who makes an income is required to pay taxes; your deductions are 20% of your gross income. Make a </t>
    </r>
    <r>
      <rPr>
        <b/>
        <sz val="12"/>
        <color rgb="FF000000"/>
        <rFont val="Arial"/>
        <family val="2"/>
      </rPr>
      <t>deposit</t>
    </r>
    <r>
      <rPr>
        <sz val="12"/>
        <color rgb="FF000000"/>
        <rFont val="Arial"/>
        <family val="2"/>
      </rPr>
      <t xml:space="preserve"> in your register for your net pay.</t>
    </r>
  </si>
  <si>
    <r>
      <t xml:space="preserve">12. July 20:  It is your child’s birthday, so you purchased a bike from </t>
    </r>
    <r>
      <rPr>
        <b/>
        <sz val="12"/>
        <color rgb="FF000000"/>
        <rFont val="Arial"/>
        <family val="2"/>
      </rPr>
      <t>Walmar</t>
    </r>
    <r>
      <rPr>
        <sz val="12"/>
        <color rgb="FF000000"/>
        <rFont val="Arial"/>
        <family val="2"/>
      </rPr>
      <t xml:space="preserve">t. The </t>
    </r>
    <r>
      <rPr>
        <b/>
        <sz val="12"/>
        <color rgb="FF000000"/>
        <rFont val="Arial"/>
        <family val="2"/>
      </rPr>
      <t>bike</t>
    </r>
    <r>
      <rPr>
        <sz val="12"/>
        <color rgb="FF000000"/>
        <rFont val="Arial"/>
        <family val="2"/>
      </rPr>
      <t xml:space="preserve"> cost $79.95 and you also had to pay 6% tax. You are out of checks so you must swipe your debit card, which means the money still comes out of your account, so make the necessary deduction from your register.</t>
    </r>
  </si>
  <si>
    <t xml:space="preserve">INSTRUCTIONS: Fill out the checks with the correct information. After filling out each check, fill in the register. Boxes with correct answers will turn green. Wrong answers will stay red. </t>
  </si>
  <si>
    <t>0001</t>
  </si>
  <si>
    <t>0002</t>
  </si>
  <si>
    <t>0003</t>
  </si>
  <si>
    <t>0004</t>
  </si>
  <si>
    <t>0005</t>
  </si>
  <si>
    <t>0006</t>
  </si>
  <si>
    <t>0007</t>
  </si>
  <si>
    <t>0008</t>
  </si>
  <si>
    <t>0009</t>
  </si>
  <si>
    <r>
      <t xml:space="preserve"> 11. July 16: You have 2 children that are in </t>
    </r>
    <r>
      <rPr>
        <b/>
        <sz val="12"/>
        <color rgb="FF000000"/>
        <rFont val="Arial"/>
        <family val="2"/>
      </rPr>
      <t>daycare</t>
    </r>
    <r>
      <rPr>
        <sz val="12"/>
        <color rgb="FF000000"/>
        <rFont val="Arial"/>
        <family val="2"/>
      </rPr>
      <t xml:space="preserve"> while you go to work. Daycare cost $1.50 an hour per child. The children are in </t>
    </r>
    <r>
      <rPr>
        <b/>
        <sz val="12"/>
        <color rgb="FF000000"/>
        <rFont val="Arial"/>
        <family val="2"/>
      </rPr>
      <t>Little Tots Daycare</t>
    </r>
    <r>
      <rPr>
        <sz val="12"/>
        <color rgb="FF000000"/>
        <rFont val="Arial"/>
        <family val="2"/>
      </rPr>
      <t xml:space="preserve"> 6 hours a day, 5 days a week. You need to pay for 4 weeks of service. Write check #0009 for the correct amount.</t>
    </r>
  </si>
  <si>
    <r>
      <t xml:space="preserve">10. July 15: </t>
    </r>
    <r>
      <rPr>
        <b/>
        <sz val="12"/>
        <color theme="1"/>
        <rFont val="Arial"/>
        <family val="2"/>
      </rPr>
      <t>Harmon’s</t>
    </r>
    <r>
      <rPr>
        <sz val="12"/>
        <color rgb="FF000000"/>
        <rFont val="Arial"/>
        <family val="2"/>
      </rPr>
      <t xml:space="preserve"> grocery store was having a case lot sale, so you decided to finish up your month supply of </t>
    </r>
    <r>
      <rPr>
        <b/>
        <sz val="12"/>
        <color rgb="FF000000"/>
        <rFont val="Arial"/>
        <family val="2"/>
      </rPr>
      <t>food</t>
    </r>
    <r>
      <rPr>
        <sz val="12"/>
        <color rgb="FF000000"/>
        <rFont val="Arial"/>
        <family val="2"/>
      </rPr>
      <t>. You spent $315.35 for groceries and 6% for sales tax. Make out check #0008 for the correct amount.</t>
    </r>
  </si>
  <si>
    <r>
      <t xml:space="preserve">9. July 13: You and your spouse enjoyed an evening at </t>
    </r>
    <r>
      <rPr>
        <b/>
        <sz val="12"/>
        <color rgb="FF000000"/>
        <rFont val="Arial"/>
        <family val="2"/>
      </rPr>
      <t>Texas Roadhouse</t>
    </r>
    <r>
      <rPr>
        <sz val="12"/>
        <color rgb="FF000000"/>
        <rFont val="Arial"/>
        <family val="2"/>
      </rPr>
      <t xml:space="preserve"> for </t>
    </r>
    <r>
      <rPr>
        <b/>
        <sz val="12"/>
        <color rgb="FF000000"/>
        <rFont val="Arial"/>
        <family val="2"/>
      </rPr>
      <t>dinner</t>
    </r>
    <r>
      <rPr>
        <sz val="12"/>
        <color rgb="FF000000"/>
        <rFont val="Arial"/>
        <family val="2"/>
      </rPr>
      <t>. You ordered the Sirloin Steak for $18.95, and your spouse ordered the Road Kill for $14.95. It is custom to leave a 20% tip at dinnertime to show how grateful you are for the service. Make check #0007 out for the total of dinner and the tip.</t>
    </r>
  </si>
  <si>
    <r>
      <t xml:space="preserve">8. July 12: You need to pay for the </t>
    </r>
    <r>
      <rPr>
        <b/>
        <sz val="12"/>
        <color rgb="FF000000"/>
        <rFont val="Arial"/>
        <family val="2"/>
      </rPr>
      <t>phone</t>
    </r>
    <r>
      <rPr>
        <sz val="12"/>
        <color rgb="FF000000"/>
        <rFont val="Arial"/>
        <family val="2"/>
      </rPr>
      <t xml:space="preserve"> service in your home. You made 156 minutes worth of long distance calls to keep in touch with family and friends, each of those minutes costs $ 0.25.You also have a local service charge of $28, and a $5.00 charge for call waiting. Write out check #0006 to </t>
    </r>
    <r>
      <rPr>
        <b/>
        <sz val="12"/>
        <color rgb="FF000000"/>
        <rFont val="Arial"/>
        <family val="2"/>
      </rPr>
      <t>AT&amp;T</t>
    </r>
    <r>
      <rPr>
        <sz val="12"/>
        <color rgb="FF000000"/>
        <rFont val="Arial"/>
        <family val="2"/>
      </rPr>
      <t xml:space="preserve"> for your monthly bill.</t>
    </r>
  </si>
  <si>
    <r>
      <t xml:space="preserve">6. July 9: If you want to drive your car, you must put </t>
    </r>
    <r>
      <rPr>
        <b/>
        <sz val="12"/>
        <color rgb="FF000000"/>
        <rFont val="Arial"/>
        <family val="2"/>
      </rPr>
      <t>gas</t>
    </r>
    <r>
      <rPr>
        <sz val="12"/>
        <color rgb="FF000000"/>
        <rFont val="Arial"/>
        <family val="2"/>
      </rPr>
      <t xml:space="preserve"> in it. You bought 15 gallons of gas to fill up the tank. Each gallon cost $3.46. Write out check #0005 to </t>
    </r>
    <r>
      <rPr>
        <b/>
        <sz val="12"/>
        <color rgb="FF000000"/>
        <rFont val="Arial"/>
        <family val="2"/>
      </rPr>
      <t>Chevron</t>
    </r>
    <r>
      <rPr>
        <sz val="12"/>
        <color rgb="FF000000"/>
        <rFont val="Arial"/>
        <family val="2"/>
      </rPr>
      <t xml:space="preserve"> for the total bill. </t>
    </r>
  </si>
  <si>
    <r>
      <t>5. July 6: It is the law for every driver to have</t>
    </r>
    <r>
      <rPr>
        <b/>
        <sz val="12"/>
        <rFont val="Arial"/>
        <family val="2"/>
      </rPr>
      <t xml:space="preserve"> car insurance</t>
    </r>
    <r>
      <rPr>
        <sz val="12"/>
        <rFont val="Arial"/>
        <family val="2"/>
      </rPr>
      <t xml:space="preserve">. You need to pay for your monthly insurance coverage. Make out check #0004 for $98 to </t>
    </r>
    <r>
      <rPr>
        <b/>
        <sz val="12"/>
        <rFont val="Arial"/>
        <family val="2"/>
      </rPr>
      <t>Allstate Insurance</t>
    </r>
    <r>
      <rPr>
        <sz val="12"/>
        <rFont val="Arial"/>
        <family val="2"/>
      </rPr>
      <t>.</t>
    </r>
  </si>
  <si>
    <r>
      <t xml:space="preserve">4. July 3: You purchased a used car so you would have transportation to and from work. It is necessary for you to make payments every month to pay for the loan of the </t>
    </r>
    <r>
      <rPr>
        <b/>
        <sz val="12"/>
        <color rgb="FF000000"/>
        <rFont val="Arial"/>
        <family val="2"/>
      </rPr>
      <t>car</t>
    </r>
    <r>
      <rPr>
        <sz val="12"/>
        <color rgb="FF000000"/>
        <rFont val="Arial"/>
        <family val="2"/>
      </rPr>
      <t>. Make check #0003 to</t>
    </r>
    <r>
      <rPr>
        <b/>
        <sz val="12"/>
        <color rgb="FF000000"/>
        <rFont val="Arial"/>
        <family val="2"/>
      </rPr>
      <t xml:space="preserve"> Bank of Utah</t>
    </r>
    <r>
      <rPr>
        <sz val="12"/>
        <color rgb="FF000000"/>
        <rFont val="Arial"/>
        <family val="2"/>
      </rPr>
      <t xml:space="preserve"> for $230.00.</t>
    </r>
  </si>
  <si>
    <r>
      <t>3.    July 1: You have to pay for</t>
    </r>
    <r>
      <rPr>
        <b/>
        <sz val="12"/>
        <color rgb="FF000000"/>
        <rFont val="Arial"/>
        <family val="2"/>
      </rPr>
      <t xml:space="preserve"> utility services</t>
    </r>
    <r>
      <rPr>
        <sz val="12"/>
        <color rgb="FF000000"/>
        <rFont val="Arial"/>
        <family val="2"/>
      </rPr>
      <t xml:space="preserve"> to keep your home functioning. Monthly fees for water, sewer, and garbage pickup are due. Your city (</t>
    </r>
    <r>
      <rPr>
        <b/>
        <sz val="12"/>
        <color rgb="FF000000"/>
        <rFont val="Arial"/>
        <family val="2"/>
      </rPr>
      <t>Anywhere, UT</t>
    </r>
    <r>
      <rPr>
        <sz val="12"/>
        <color rgb="FF000000"/>
        <rFont val="Arial"/>
        <family val="2"/>
      </rPr>
      <t>) charges $42.00 for water, $20.00 for sewer, and $8.50 for garbage pickup. Make out check #0002 to your city, for the total of these monthly fees.</t>
    </r>
  </si>
  <si>
    <r>
      <t xml:space="preserve">2. July 1: You purchased a home for your family . It is necessary for you to make payments every month to pay for this home. Your </t>
    </r>
    <r>
      <rPr>
        <b/>
        <sz val="12"/>
        <rFont val="Arial"/>
        <family val="2"/>
      </rPr>
      <t>mortgage</t>
    </r>
    <r>
      <rPr>
        <sz val="12"/>
        <rFont val="Arial"/>
        <family val="2"/>
      </rPr>
      <t xml:space="preserve"> payment is due for the month. Fill out check #0001 for $952.00 to </t>
    </r>
    <r>
      <rPr>
        <b/>
        <sz val="12"/>
        <rFont val="Arial"/>
        <family val="2"/>
      </rPr>
      <t>Bank of America.</t>
    </r>
  </si>
  <si>
    <t>Points</t>
  </si>
  <si>
    <t>Possible</t>
  </si>
  <si>
    <t>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</si>
</sst>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164" formatCode="#,##0.00;[Red]#,##0.00"/>
    <numFmt numFmtId="165" formatCode="[$-409]mmmm\ d\,\ yyyy;@"/>
    <numFmt numFmtId="166" formatCode="[$-409]d\-mmm;@"/>
    <numFmt numFmtId="167" formatCode="&quot;$&quot;#,##0.00"/>
    <numFmt numFmtId="168" formatCode="mmmm\ d"/>
    <numFmt numFmtId="169" formatCode="_(&quot;$&quot;* #,##0.000_);_(&quot;$&quot;* \(#,##0.000\);_(&quot;$&quot;* &quot;-&quot;??_);_(@_)"/>
  </numFmts>
  <fonts count="32">
    <font>
      <sz val="10"/>
      <name val="Arial"/>
    </font>
    <font>
      <sz val="10"/>
      <name val="Arial"/>
      <family val="2"/>
    </font>
    <font>
      <sz val="9"/>
      <name val="Arial"/>
      <family val="2"/>
    </font>
    <font>
      <sz val="7"/>
      <name val="Arial"/>
      <family val="2"/>
    </font>
    <font>
      <sz val="11"/>
      <name val="Arial"/>
      <family val="2"/>
    </font>
    <font>
      <sz val="8"/>
      <name val="Arial"/>
      <family val="2"/>
    </font>
    <font>
      <sz val="14"/>
      <name val="Arial"/>
      <family val="2"/>
    </font>
    <font>
      <sz val="14"/>
      <color indexed="9"/>
      <name val="Arial"/>
      <family val="2"/>
    </font>
    <font>
      <sz val="12"/>
      <name val="Arial"/>
      <family val="2"/>
    </font>
    <font>
      <b/>
      <sz val="12"/>
      <name val="Arial"/>
      <family val="2"/>
    </font>
    <font>
      <sz val="10"/>
      <color indexed="9"/>
      <name val="Arial"/>
      <family val="2"/>
    </font>
    <font>
      <b/>
      <sz val="10"/>
      <name val="Arial"/>
      <family val="2"/>
    </font>
    <font>
      <sz val="10"/>
      <name val="Arial"/>
      <family val="2"/>
    </font>
    <font>
      <sz val="16"/>
      <color indexed="17"/>
      <name val="Wingdings"/>
      <charset val="2"/>
    </font>
    <font>
      <sz val="6"/>
      <name val="Arial"/>
      <family val="2"/>
    </font>
    <font>
      <sz val="12"/>
      <name val="Arial"/>
      <family val="2"/>
    </font>
    <font>
      <sz val="14"/>
      <name val="Arial"/>
      <family val="2"/>
    </font>
    <font>
      <sz val="18"/>
      <color theme="0"/>
      <name val="Arial"/>
      <family val="2"/>
    </font>
    <font>
      <b/>
      <sz val="18"/>
      <color theme="0"/>
      <name val="Arial"/>
      <family val="2"/>
    </font>
    <font>
      <b/>
      <sz val="16"/>
      <name val="MICR Encoding"/>
      <family val="2"/>
    </font>
    <font>
      <sz val="10"/>
      <color rgb="FFDCE6F1"/>
      <name val="Arial"/>
      <family val="2"/>
    </font>
    <font>
      <b/>
      <sz val="12"/>
      <color rgb="FF000000"/>
      <name val="Arial"/>
      <family val="2"/>
    </font>
    <font>
      <sz val="10"/>
      <name val="Arial"/>
      <family val="2"/>
    </font>
    <font>
      <sz val="12"/>
      <color rgb="FF000000"/>
      <name val="Arial"/>
      <family val="2"/>
    </font>
    <font>
      <b/>
      <sz val="12"/>
      <color theme="1"/>
      <name val="Arial"/>
      <family val="2"/>
    </font>
    <font>
      <sz val="10"/>
      <color rgb="FFFF0000"/>
      <name val="Arial"/>
      <family val="2"/>
    </font>
    <font>
      <sz val="14"/>
      <color rgb="FFFF0000"/>
      <name val="Script"/>
      <family val="4"/>
      <charset val="255"/>
    </font>
    <font>
      <b/>
      <sz val="18"/>
      <name val="MICR Encoding"/>
      <family val="2"/>
    </font>
    <font>
      <sz val="16"/>
      <color rgb="FFFF0000"/>
      <name val="Wingdings"/>
      <charset val="2"/>
    </font>
    <font>
      <sz val="10"/>
      <color theme="0"/>
      <name val="Arial"/>
      <family val="2"/>
    </font>
    <font>
      <sz val="14"/>
      <color theme="0"/>
      <name val="Arial"/>
      <family val="2"/>
    </font>
    <font>
      <b/>
      <sz val="14"/>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0" tint="-0.14999847407452621"/>
        <bgColor indexed="64"/>
      </patternFill>
    </fill>
    <fill>
      <patternFill patternType="solid">
        <fgColor rgb="FFDCE6F1"/>
        <bgColor indexed="64"/>
      </patternFill>
    </fill>
    <fill>
      <patternFill patternType="solid">
        <fgColor rgb="FFFFFF00"/>
        <bgColor indexed="64"/>
      </patternFill>
    </fill>
    <fill>
      <patternFill patternType="solid">
        <fgColor rgb="FF00B050"/>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right style="thin">
        <color auto="1"/>
      </right>
      <top/>
      <bottom/>
      <diagonal/>
    </border>
    <border>
      <left/>
      <right/>
      <top/>
      <bottom style="medium">
        <color auto="1"/>
      </bottom>
      <diagonal/>
    </border>
    <border>
      <left/>
      <right/>
      <top style="thin">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4" fontId="1" fillId="0" borderId="0" applyFont="0" applyFill="0" applyBorder="0" applyAlignment="0" applyProtection="0"/>
    <xf numFmtId="9" fontId="22" fillId="0" borderId="0" applyFont="0" applyFill="0" applyBorder="0" applyAlignment="0" applyProtection="0"/>
  </cellStyleXfs>
  <cellXfs count="214">
    <xf numFmtId="0" fontId="0" fillId="0" borderId="0" xfId="0"/>
    <xf numFmtId="0" fontId="0" fillId="2" borderId="0" xfId="0" applyFill="1" applyProtection="1"/>
    <xf numFmtId="0" fontId="13" fillId="2" borderId="0" xfId="0" applyFont="1" applyFill="1" applyProtection="1"/>
    <xf numFmtId="0" fontId="9" fillId="2" borderId="0" xfId="0" applyFont="1" applyFill="1" applyAlignment="1" applyProtection="1">
      <alignment horizontal="right" wrapText="1"/>
    </xf>
    <xf numFmtId="0" fontId="18" fillId="3" borderId="0" xfId="0" applyFont="1" applyFill="1" applyBorder="1" applyAlignment="1" applyProtection="1">
      <alignment horizontal="center"/>
    </xf>
    <xf numFmtId="0" fontId="0" fillId="3" borderId="0" xfId="0" applyFill="1" applyBorder="1" applyProtection="1"/>
    <xf numFmtId="166" fontId="0" fillId="3" borderId="0" xfId="0" applyNumberFormat="1" applyFill="1" applyBorder="1" applyProtection="1"/>
    <xf numFmtId="0" fontId="11" fillId="2" borderId="0" xfId="0" applyFont="1" applyFill="1" applyProtection="1"/>
    <xf numFmtId="0" fontId="18" fillId="3" borderId="0" xfId="0" applyFont="1" applyFill="1" applyAlignment="1" applyProtection="1"/>
    <xf numFmtId="0" fontId="11" fillId="3" borderId="0" xfId="0" applyFont="1" applyFill="1" applyBorder="1" applyAlignment="1" applyProtection="1">
      <alignment horizontal="left"/>
    </xf>
    <xf numFmtId="0" fontId="9" fillId="2" borderId="0" xfId="0" applyFont="1" applyFill="1" applyBorder="1" applyAlignment="1" applyProtection="1">
      <alignment horizontal="right" wrapText="1"/>
    </xf>
    <xf numFmtId="0" fontId="0" fillId="5" borderId="0" xfId="0" applyFill="1" applyBorder="1" applyAlignment="1" applyProtection="1">
      <alignment horizontal="right"/>
    </xf>
    <xf numFmtId="0" fontId="0" fillId="3" borderId="5" xfId="0" applyFill="1" applyBorder="1" applyProtection="1"/>
    <xf numFmtId="0" fontId="0" fillId="9" borderId="5" xfId="0" applyFill="1" applyBorder="1" applyProtection="1"/>
    <xf numFmtId="0" fontId="0" fillId="9" borderId="5" xfId="0" applyFill="1" applyBorder="1" applyAlignment="1" applyProtection="1">
      <alignment horizontal="center" vertical="center"/>
    </xf>
    <xf numFmtId="0" fontId="0" fillId="3" borderId="0" xfId="0" applyFill="1" applyProtection="1"/>
    <xf numFmtId="0" fontId="11" fillId="3" borderId="0" xfId="0" applyFont="1" applyFill="1" applyBorder="1" applyProtection="1"/>
    <xf numFmtId="0" fontId="11" fillId="3" borderId="0" xfId="0" applyFont="1" applyFill="1" applyProtection="1"/>
    <xf numFmtId="0" fontId="11" fillId="3" borderId="1" xfId="0" applyFont="1" applyFill="1" applyBorder="1" applyProtection="1"/>
    <xf numFmtId="14" fontId="10" fillId="3" borderId="0" xfId="0" applyNumberFormat="1" applyFont="1" applyFill="1" applyBorder="1" applyAlignment="1" applyProtection="1">
      <alignment horizontal="right"/>
    </xf>
    <xf numFmtId="0" fontId="0" fillId="5" borderId="6" xfId="0" applyFill="1" applyBorder="1" applyProtection="1"/>
    <xf numFmtId="0" fontId="0" fillId="5" borderId="6" xfId="0" applyFill="1" applyBorder="1" applyAlignment="1" applyProtection="1">
      <alignment horizontal="right"/>
    </xf>
    <xf numFmtId="0" fontId="0" fillId="5" borderId="7" xfId="0" applyFill="1" applyBorder="1" applyProtection="1"/>
    <xf numFmtId="0" fontId="0" fillId="5" borderId="0" xfId="0" applyFill="1" applyBorder="1" applyProtection="1"/>
    <xf numFmtId="0" fontId="0" fillId="8" borderId="0" xfId="0" applyFill="1" applyBorder="1" applyProtection="1"/>
    <xf numFmtId="0" fontId="0" fillId="5" borderId="5" xfId="0" applyFill="1" applyBorder="1" applyProtection="1"/>
    <xf numFmtId="0" fontId="8" fillId="5" borderId="0" xfId="0" applyFont="1" applyFill="1" applyBorder="1" applyProtection="1"/>
    <xf numFmtId="0" fontId="15" fillId="5" borderId="0" xfId="0" applyFont="1" applyFill="1" applyBorder="1" applyProtection="1"/>
    <xf numFmtId="14" fontId="0" fillId="5" borderId="5" xfId="0" applyNumberFormat="1" applyFill="1" applyBorder="1" applyAlignment="1" applyProtection="1"/>
    <xf numFmtId="0" fontId="0" fillId="5" borderId="0" xfId="0" applyFill="1" applyBorder="1" applyAlignment="1" applyProtection="1">
      <alignment wrapText="1"/>
    </xf>
    <xf numFmtId="0" fontId="4" fillId="5" borderId="9" xfId="0" applyFont="1" applyFill="1" applyBorder="1" applyAlignment="1" applyProtection="1">
      <alignment horizontal="right"/>
    </xf>
    <xf numFmtId="0" fontId="12" fillId="5" borderId="0" xfId="0" applyFont="1" applyFill="1" applyBorder="1" applyAlignment="1" applyProtection="1">
      <alignment horizontal="left"/>
    </xf>
    <xf numFmtId="0" fontId="0" fillId="5" borderId="0" xfId="0" applyFill="1" applyBorder="1" applyAlignment="1" applyProtection="1">
      <alignment horizontal="left"/>
    </xf>
    <xf numFmtId="0" fontId="20" fillId="5" borderId="0" xfId="0" applyFont="1" applyFill="1" applyBorder="1" applyAlignment="1" applyProtection="1">
      <alignment horizontal="left"/>
    </xf>
    <xf numFmtId="0" fontId="0" fillId="5" borderId="8" xfId="0" applyFill="1" applyBorder="1" applyProtection="1"/>
    <xf numFmtId="0" fontId="0" fillId="5" borderId="10" xfId="0" applyFill="1" applyBorder="1" applyProtection="1"/>
    <xf numFmtId="0" fontId="0" fillId="5" borderId="12" xfId="0" applyFill="1" applyBorder="1" applyProtection="1"/>
    <xf numFmtId="0" fontId="0" fillId="3" borderId="6" xfId="0" applyFill="1" applyBorder="1" applyAlignment="1" applyProtection="1">
      <alignment horizontal="right"/>
    </xf>
    <xf numFmtId="0" fontId="0" fillId="3" borderId="6" xfId="0" applyFill="1" applyBorder="1" applyProtection="1"/>
    <xf numFmtId="0" fontId="0" fillId="3" borderId="0" xfId="0" applyFill="1" applyBorder="1" applyAlignment="1" applyProtection="1">
      <alignment horizontal="right"/>
    </xf>
    <xf numFmtId="16" fontId="12" fillId="3" borderId="0" xfId="0" applyNumberFormat="1" applyFont="1" applyFill="1" applyBorder="1" applyAlignment="1" applyProtection="1">
      <alignment horizontal="center"/>
    </xf>
    <xf numFmtId="0" fontId="11" fillId="3" borderId="0" xfId="0" applyFont="1" applyFill="1" applyAlignment="1" applyProtection="1">
      <alignment horizontal="center" vertical="center"/>
    </xf>
    <xf numFmtId="0" fontId="0" fillId="5" borderId="20" xfId="0" applyFill="1" applyBorder="1" applyProtection="1"/>
    <xf numFmtId="0" fontId="9" fillId="3" borderId="0" xfId="0" applyFont="1" applyFill="1" applyBorder="1" applyAlignment="1" applyProtection="1">
      <alignment vertical="center" wrapText="1"/>
    </xf>
    <xf numFmtId="0" fontId="0" fillId="5" borderId="21" xfId="0" applyFill="1" applyBorder="1" applyProtection="1"/>
    <xf numFmtId="0" fontId="0" fillId="9" borderId="21" xfId="0" applyFill="1" applyBorder="1" applyProtection="1"/>
    <xf numFmtId="0" fontId="11" fillId="9" borderId="21" xfId="0" applyFont="1" applyFill="1" applyBorder="1" applyAlignment="1" applyProtection="1">
      <alignment horizontal="left"/>
    </xf>
    <xf numFmtId="44" fontId="0" fillId="9" borderId="5" xfId="1" applyFont="1" applyFill="1" applyBorder="1" applyProtection="1"/>
    <xf numFmtId="0" fontId="0" fillId="5" borderId="21" xfId="0" applyFill="1" applyBorder="1" applyAlignment="1" applyProtection="1">
      <alignment wrapText="1"/>
    </xf>
    <xf numFmtId="0" fontId="0" fillId="5" borderId="22" xfId="0" applyFill="1" applyBorder="1" applyProtection="1"/>
    <xf numFmtId="0" fontId="0" fillId="5" borderId="10" xfId="0" applyFill="1" applyBorder="1" applyAlignment="1" applyProtection="1">
      <alignment horizontal="right"/>
    </xf>
    <xf numFmtId="0" fontId="0" fillId="9" borderId="22" xfId="0" applyFill="1" applyBorder="1" applyProtection="1"/>
    <xf numFmtId="0" fontId="0" fillId="9" borderId="12" xfId="0" applyFill="1" applyBorder="1" applyProtection="1"/>
    <xf numFmtId="0" fontId="11" fillId="9" borderId="21" xfId="0" applyFont="1" applyFill="1" applyBorder="1" applyProtection="1"/>
    <xf numFmtId="0" fontId="0" fillId="9" borderId="21" xfId="0" applyFill="1" applyBorder="1" applyAlignment="1" applyProtection="1">
      <alignment horizontal="center" vertical="center"/>
    </xf>
    <xf numFmtId="0" fontId="11" fillId="9" borderId="21" xfId="0" applyFont="1" applyFill="1" applyBorder="1" applyAlignment="1" applyProtection="1">
      <alignment horizontal="left" vertical="center"/>
    </xf>
    <xf numFmtId="44" fontId="0" fillId="9" borderId="5" xfId="1" applyFont="1" applyFill="1" applyBorder="1" applyAlignment="1" applyProtection="1">
      <alignment horizontal="right" vertical="center"/>
    </xf>
    <xf numFmtId="0" fontId="0" fillId="9" borderId="21" xfId="0" applyFill="1" applyBorder="1" applyAlignment="1" applyProtection="1">
      <alignment horizontal="left" vertical="center"/>
    </xf>
    <xf numFmtId="0" fontId="0" fillId="9" borderId="5" xfId="0" applyFill="1" applyBorder="1" applyAlignment="1" applyProtection="1">
      <alignment horizontal="right" vertical="center"/>
    </xf>
    <xf numFmtId="0" fontId="0" fillId="9" borderId="22" xfId="0" applyFill="1" applyBorder="1" applyAlignment="1" applyProtection="1">
      <alignment horizontal="center" vertical="center"/>
    </xf>
    <xf numFmtId="0" fontId="0" fillId="9" borderId="12" xfId="0" applyFill="1" applyBorder="1" applyAlignment="1" applyProtection="1">
      <alignment horizontal="center" vertical="center"/>
    </xf>
    <xf numFmtId="0" fontId="0" fillId="9" borderId="5" xfId="1" applyNumberFormat="1" applyFont="1" applyFill="1" applyBorder="1" applyAlignment="1" applyProtection="1">
      <alignment horizontal="right" vertical="center"/>
    </xf>
    <xf numFmtId="0" fontId="0" fillId="9" borderId="5" xfId="0" applyNumberFormat="1" applyFill="1" applyBorder="1" applyAlignment="1" applyProtection="1">
      <alignment horizontal="right" vertical="center"/>
    </xf>
    <xf numFmtId="0" fontId="9" fillId="2" borderId="3" xfId="0" applyFont="1" applyFill="1" applyBorder="1" applyAlignment="1" applyProtection="1">
      <alignment horizontal="center" vertical="center" wrapText="1"/>
    </xf>
    <xf numFmtId="168" fontId="25" fillId="0" borderId="1" xfId="0" applyNumberFormat="1" applyFont="1" applyFill="1" applyBorder="1" applyAlignment="1" applyProtection="1">
      <alignment horizontal="center" vertical="center"/>
    </xf>
    <xf numFmtId="168" fontId="25" fillId="7" borderId="1" xfId="0" applyNumberFormat="1" applyFont="1" applyFill="1" applyBorder="1" applyAlignment="1" applyProtection="1">
      <alignment horizontal="center" vertical="center"/>
    </xf>
    <xf numFmtId="0" fontId="25" fillId="7" borderId="13" xfId="0" applyFont="1" applyFill="1" applyBorder="1" applyAlignment="1" applyProtection="1">
      <alignment vertical="center"/>
    </xf>
    <xf numFmtId="167" fontId="25" fillId="7" borderId="4" xfId="0" applyNumberFormat="1" applyFont="1" applyFill="1" applyBorder="1" applyAlignment="1" applyProtection="1">
      <alignment vertical="center"/>
    </xf>
    <xf numFmtId="0" fontId="25" fillId="0" borderId="15" xfId="0" applyFont="1" applyFill="1" applyBorder="1" applyAlignment="1" applyProtection="1">
      <alignment horizontal="center" vertical="center"/>
    </xf>
    <xf numFmtId="0" fontId="25" fillId="0" borderId="1" xfId="0" applyFont="1" applyFill="1" applyBorder="1" applyAlignment="1" applyProtection="1">
      <alignment vertical="center"/>
    </xf>
    <xf numFmtId="167" fontId="25" fillId="0" borderId="1" xfId="0" applyNumberFormat="1" applyFont="1" applyFill="1" applyBorder="1" applyAlignment="1" applyProtection="1">
      <alignment vertical="center"/>
    </xf>
    <xf numFmtId="167" fontId="25" fillId="0" borderId="16" xfId="0" applyNumberFormat="1" applyFont="1" applyFill="1" applyBorder="1" applyAlignment="1" applyProtection="1">
      <alignment vertical="center"/>
    </xf>
    <xf numFmtId="0" fontId="25" fillId="7" borderId="15" xfId="0" applyFont="1" applyFill="1" applyBorder="1" applyAlignment="1" applyProtection="1">
      <alignment horizontal="center" vertical="center"/>
    </xf>
    <xf numFmtId="0" fontId="25" fillId="7" borderId="1" xfId="0" applyFont="1" applyFill="1" applyBorder="1" applyAlignment="1" applyProtection="1">
      <alignment vertical="center"/>
    </xf>
    <xf numFmtId="167" fontId="25" fillId="7" borderId="1" xfId="0" applyNumberFormat="1" applyFont="1" applyFill="1" applyBorder="1" applyAlignment="1" applyProtection="1">
      <alignment vertical="center"/>
    </xf>
    <xf numFmtId="7" fontId="25" fillId="7" borderId="1" xfId="1" applyNumberFormat="1" applyFont="1" applyFill="1" applyBorder="1" applyAlignment="1" applyProtection="1">
      <alignment vertical="center"/>
    </xf>
    <xf numFmtId="7" fontId="25" fillId="0" borderId="1" xfId="1" applyNumberFormat="1" applyFont="1" applyFill="1" applyBorder="1" applyAlignment="1" applyProtection="1">
      <alignment vertical="center"/>
    </xf>
    <xf numFmtId="167" fontId="25" fillId="7" borderId="16" xfId="0" applyNumberFormat="1" applyFont="1" applyFill="1" applyBorder="1" applyAlignment="1" applyProtection="1">
      <alignment vertical="center"/>
    </xf>
    <xf numFmtId="0" fontId="25" fillId="7" borderId="17" xfId="0" applyFont="1" applyFill="1" applyBorder="1" applyAlignment="1" applyProtection="1">
      <alignment horizontal="center" vertical="center"/>
    </xf>
    <xf numFmtId="168" fontId="25" fillId="7" borderId="18" xfId="0" applyNumberFormat="1" applyFont="1" applyFill="1" applyBorder="1" applyAlignment="1" applyProtection="1">
      <alignment horizontal="center" vertical="center"/>
    </xf>
    <xf numFmtId="0" fontId="25" fillId="7" borderId="18" xfId="0" applyFont="1" applyFill="1" applyBorder="1" applyAlignment="1" applyProtection="1">
      <alignment vertical="center"/>
    </xf>
    <xf numFmtId="167" fontId="25" fillId="7" borderId="18" xfId="0" applyNumberFormat="1" applyFont="1" applyFill="1" applyBorder="1" applyAlignment="1" applyProtection="1">
      <alignment vertical="center"/>
    </xf>
    <xf numFmtId="7" fontId="25" fillId="7" borderId="18" xfId="1" applyNumberFormat="1" applyFont="1" applyFill="1" applyBorder="1" applyAlignment="1" applyProtection="1">
      <alignment vertical="center"/>
    </xf>
    <xf numFmtId="167" fontId="25" fillId="7" borderId="19" xfId="0" applyNumberFormat="1" applyFont="1" applyFill="1" applyBorder="1" applyAlignment="1" applyProtection="1">
      <alignment vertical="center"/>
    </xf>
    <xf numFmtId="0" fontId="25" fillId="5" borderId="0" xfId="0" applyFont="1" applyFill="1" applyBorder="1" applyProtection="1"/>
    <xf numFmtId="44" fontId="25" fillId="3" borderId="3" xfId="1" applyFont="1" applyFill="1" applyBorder="1" applyProtection="1"/>
    <xf numFmtId="44" fontId="25" fillId="3" borderId="3" xfId="2" applyNumberFormat="1" applyFont="1" applyFill="1" applyBorder="1" applyProtection="1"/>
    <xf numFmtId="44" fontId="25" fillId="3" borderId="3" xfId="0" applyNumberFormat="1" applyFont="1" applyFill="1" applyBorder="1" applyAlignment="1" applyProtection="1">
      <alignment horizontal="right" vertical="center"/>
    </xf>
    <xf numFmtId="44" fontId="25" fillId="3" borderId="3" xfId="1" applyFont="1" applyFill="1" applyBorder="1" applyAlignment="1" applyProtection="1">
      <alignment horizontal="right" vertical="center"/>
    </xf>
    <xf numFmtId="44" fontId="25" fillId="3" borderId="3" xfId="2" applyNumberFormat="1" applyFont="1" applyFill="1" applyBorder="1" applyAlignment="1" applyProtection="1">
      <alignment horizontal="right" vertical="center"/>
    </xf>
    <xf numFmtId="44" fontId="25" fillId="3" borderId="3" xfId="0" applyNumberFormat="1" applyFont="1" applyFill="1" applyBorder="1" applyProtection="1"/>
    <xf numFmtId="49" fontId="25" fillId="7" borderId="4" xfId="0" applyNumberFormat="1" applyFont="1" applyFill="1" applyBorder="1" applyAlignment="1" applyProtection="1">
      <alignment horizontal="center" vertical="center"/>
    </xf>
    <xf numFmtId="0" fontId="25" fillId="7" borderId="4" xfId="0" applyFont="1" applyFill="1" applyBorder="1" applyAlignment="1" applyProtection="1">
      <alignment vertical="center"/>
    </xf>
    <xf numFmtId="0" fontId="28" fillId="2" borderId="0" xfId="0" applyFont="1" applyFill="1" applyProtection="1"/>
    <xf numFmtId="0" fontId="29" fillId="3" borderId="0" xfId="0" applyFont="1" applyFill="1" applyProtection="1"/>
    <xf numFmtId="14" fontId="29" fillId="3" borderId="0" xfId="0" applyNumberFormat="1" applyFont="1" applyFill="1" applyProtection="1"/>
    <xf numFmtId="0" fontId="6" fillId="6" borderId="0" xfId="0" applyFont="1" applyFill="1" applyProtection="1"/>
    <xf numFmtId="0" fontId="6" fillId="3" borderId="0" xfId="0" applyFont="1" applyFill="1" applyProtection="1"/>
    <xf numFmtId="0" fontId="7" fillId="3" borderId="0" xfId="0" applyFont="1" applyFill="1" applyProtection="1"/>
    <xf numFmtId="0" fontId="16" fillId="3" borderId="0" xfId="0" applyFont="1" applyFill="1" applyAlignment="1" applyProtection="1">
      <alignment horizontal="center"/>
    </xf>
    <xf numFmtId="0" fontId="6" fillId="3" borderId="0" xfId="0" applyFont="1" applyFill="1" applyAlignment="1" applyProtection="1">
      <alignment horizontal="center"/>
    </xf>
    <xf numFmtId="0" fontId="6" fillId="3" borderId="0" xfId="0" applyFont="1" applyFill="1" applyAlignment="1" applyProtection="1">
      <alignment horizontal="right"/>
    </xf>
    <xf numFmtId="0" fontId="6" fillId="3" borderId="0" xfId="0" applyFont="1" applyFill="1" applyBorder="1" applyAlignment="1" applyProtection="1">
      <alignment horizontal="left"/>
    </xf>
    <xf numFmtId="0" fontId="16" fillId="3" borderId="26" xfId="0" applyFont="1" applyFill="1" applyBorder="1" applyAlignment="1" applyProtection="1">
      <alignment horizontal="right"/>
    </xf>
    <xf numFmtId="0" fontId="14" fillId="3" borderId="0" xfId="0" applyFont="1" applyFill="1" applyAlignment="1" applyProtection="1">
      <alignment horizontal="right"/>
    </xf>
    <xf numFmtId="22" fontId="14" fillId="3" borderId="0" xfId="0" applyNumberFormat="1" applyFont="1" applyFill="1" applyProtection="1"/>
    <xf numFmtId="0" fontId="19" fillId="8" borderId="10" xfId="0" applyFont="1" applyFill="1" applyBorder="1" applyAlignment="1" applyProtection="1">
      <alignment horizontal="center" vertical="center"/>
    </xf>
    <xf numFmtId="0" fontId="19" fillId="8" borderId="11" xfId="0" applyFont="1" applyFill="1" applyBorder="1" applyAlignment="1" applyProtection="1">
      <alignment vertical="center"/>
    </xf>
    <xf numFmtId="0" fontId="19" fillId="8" borderId="10" xfId="0" applyFont="1" applyFill="1" applyBorder="1" applyAlignment="1" applyProtection="1">
      <alignment vertical="center"/>
    </xf>
    <xf numFmtId="0" fontId="19" fillId="8" borderId="11" xfId="0" applyFont="1" applyFill="1" applyBorder="1" applyAlignment="1" applyProtection="1">
      <alignment horizontal="center" vertical="center"/>
    </xf>
    <xf numFmtId="0" fontId="27" fillId="8" borderId="11" xfId="0" applyFont="1" applyFill="1" applyBorder="1" applyAlignment="1" applyProtection="1">
      <alignment vertical="center"/>
    </xf>
    <xf numFmtId="0" fontId="27" fillId="8" borderId="10" xfId="0" applyFont="1" applyFill="1" applyBorder="1" applyAlignment="1" applyProtection="1">
      <alignment vertical="center"/>
    </xf>
    <xf numFmtId="0" fontId="8" fillId="5" borderId="5" xfId="0" applyFont="1" applyFill="1" applyBorder="1" applyProtection="1"/>
    <xf numFmtId="0" fontId="7" fillId="3" borderId="0" xfId="0" applyFont="1" applyFill="1" applyAlignment="1" applyProtection="1">
      <alignment horizontal="center"/>
    </xf>
    <xf numFmtId="0" fontId="6" fillId="3" borderId="0" xfId="0" applyFont="1" applyFill="1" applyAlignment="1" applyProtection="1">
      <alignment horizontal="center" vertical="center"/>
    </xf>
    <xf numFmtId="0" fontId="6" fillId="3" borderId="0" xfId="0" applyFont="1" applyFill="1" applyBorder="1" applyProtection="1"/>
    <xf numFmtId="0" fontId="16" fillId="3" borderId="21" xfId="0" applyFont="1" applyFill="1" applyBorder="1" applyAlignment="1" applyProtection="1">
      <alignment horizontal="right"/>
    </xf>
    <xf numFmtId="0" fontId="6" fillId="3" borderId="21" xfId="0" applyFont="1" applyFill="1" applyBorder="1" applyAlignment="1" applyProtection="1">
      <alignment horizontal="right"/>
    </xf>
    <xf numFmtId="0" fontId="30" fillId="6" borderId="20" xfId="0" applyFont="1" applyFill="1" applyBorder="1" applyAlignment="1" applyProtection="1">
      <alignment horizontal="center"/>
    </xf>
    <xf numFmtId="0" fontId="30" fillId="6" borderId="7" xfId="0" applyFont="1" applyFill="1" applyBorder="1" applyAlignment="1" applyProtection="1">
      <alignment horizontal="center" vertical="center"/>
    </xf>
    <xf numFmtId="0" fontId="31" fillId="3" borderId="5" xfId="0" applyFont="1" applyFill="1" applyBorder="1" applyAlignment="1" applyProtection="1">
      <alignment horizontal="center" vertical="center"/>
    </xf>
    <xf numFmtId="0" fontId="31" fillId="2" borderId="5" xfId="0" applyFont="1" applyFill="1" applyBorder="1" applyAlignment="1" applyProtection="1">
      <alignment horizontal="center" vertical="center" wrapText="1"/>
    </xf>
    <xf numFmtId="0" fontId="6" fillId="3" borderId="21" xfId="0" applyFont="1" applyFill="1" applyBorder="1" applyProtection="1"/>
    <xf numFmtId="0" fontId="6" fillId="3" borderId="5" xfId="0" applyFont="1" applyFill="1" applyBorder="1" applyAlignment="1" applyProtection="1">
      <alignment vertical="center"/>
    </xf>
    <xf numFmtId="0" fontId="31" fillId="3" borderId="27" xfId="0" applyFont="1" applyFill="1" applyBorder="1" applyAlignment="1" applyProtection="1">
      <alignment horizontal="center" vertical="center"/>
    </xf>
    <xf numFmtId="164" fontId="25" fillId="5" borderId="2" xfId="0" applyNumberFormat="1" applyFont="1" applyFill="1" applyBorder="1" applyProtection="1">
      <protection locked="0"/>
    </xf>
    <xf numFmtId="0" fontId="25" fillId="0" borderId="15" xfId="0" applyFont="1" applyFill="1" applyBorder="1" applyAlignment="1" applyProtection="1">
      <alignment horizontal="center" vertical="center"/>
      <protection locked="0"/>
    </xf>
    <xf numFmtId="49" fontId="25" fillId="0" borderId="1"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vertical="center"/>
      <protection locked="0"/>
    </xf>
    <xf numFmtId="167" fontId="25" fillId="0" borderId="1" xfId="0" applyNumberFormat="1" applyFont="1" applyFill="1" applyBorder="1" applyAlignment="1" applyProtection="1">
      <alignment vertical="center"/>
      <protection locked="0"/>
    </xf>
    <xf numFmtId="167" fontId="25" fillId="0" borderId="0" xfId="0" applyNumberFormat="1" applyFont="1" applyFill="1" applyBorder="1" applyAlignment="1" applyProtection="1">
      <alignment vertical="center"/>
      <protection locked="0"/>
    </xf>
    <xf numFmtId="167" fontId="25" fillId="0" borderId="16" xfId="0" applyNumberFormat="1" applyFont="1" applyFill="1" applyBorder="1" applyAlignment="1" applyProtection="1">
      <alignment vertical="center"/>
      <protection locked="0"/>
    </xf>
    <xf numFmtId="0" fontId="25" fillId="7" borderId="15" xfId="0" applyFont="1" applyFill="1" applyBorder="1" applyAlignment="1" applyProtection="1">
      <alignment horizontal="center" vertical="center"/>
      <protection locked="0"/>
    </xf>
    <xf numFmtId="49" fontId="25" fillId="7" borderId="1" xfId="0" applyNumberFormat="1" applyFont="1" applyFill="1" applyBorder="1" applyAlignment="1" applyProtection="1">
      <alignment horizontal="center" vertical="center"/>
      <protection locked="0"/>
    </xf>
    <xf numFmtId="0" fontId="25" fillId="7" borderId="1" xfId="0" applyFont="1" applyFill="1" applyBorder="1" applyAlignment="1" applyProtection="1">
      <alignment vertical="center"/>
      <protection locked="0"/>
    </xf>
    <xf numFmtId="167" fontId="25" fillId="7" borderId="1" xfId="0" applyNumberFormat="1" applyFont="1" applyFill="1" applyBorder="1" applyAlignment="1" applyProtection="1">
      <alignment vertical="center"/>
      <protection locked="0"/>
    </xf>
    <xf numFmtId="167" fontId="25" fillId="7" borderId="16" xfId="0" applyNumberFormat="1" applyFont="1" applyFill="1" applyBorder="1" applyAlignment="1" applyProtection="1">
      <alignment vertical="center"/>
      <protection locked="0"/>
    </xf>
    <xf numFmtId="7" fontId="25" fillId="7" borderId="1" xfId="1" applyNumberFormat="1" applyFont="1" applyFill="1" applyBorder="1" applyAlignment="1" applyProtection="1">
      <alignment vertical="center"/>
      <protection locked="0"/>
    </xf>
    <xf numFmtId="7" fontId="25" fillId="0" borderId="1" xfId="1" applyNumberFormat="1" applyFont="1" applyFill="1" applyBorder="1" applyAlignment="1" applyProtection="1">
      <alignment vertical="center"/>
      <protection locked="0"/>
    </xf>
    <xf numFmtId="167" fontId="25" fillId="7" borderId="14" xfId="0" applyNumberFormat="1" applyFont="1" applyFill="1" applyBorder="1" applyAlignment="1" applyProtection="1">
      <alignment vertical="center"/>
      <protection locked="0"/>
    </xf>
    <xf numFmtId="44" fontId="25" fillId="3" borderId="3" xfId="1" applyFont="1" applyFill="1" applyBorder="1" applyProtection="1">
      <protection locked="0"/>
    </xf>
    <xf numFmtId="0" fontId="25" fillId="3" borderId="3" xfId="1" applyNumberFormat="1" applyFont="1" applyFill="1" applyBorder="1" applyProtection="1">
      <protection locked="0"/>
    </xf>
    <xf numFmtId="0" fontId="0" fillId="3" borderId="0" xfId="0" applyFill="1" applyProtection="1">
      <protection locked="0"/>
    </xf>
    <xf numFmtId="9" fontId="25" fillId="3" borderId="3" xfId="2" applyFont="1" applyFill="1" applyBorder="1" applyProtection="1">
      <protection locked="0"/>
    </xf>
    <xf numFmtId="44" fontId="25" fillId="3" borderId="3" xfId="1" applyFont="1" applyFill="1" applyBorder="1" applyAlignment="1" applyProtection="1">
      <alignment horizontal="right" vertical="center"/>
      <protection locked="0"/>
    </xf>
    <xf numFmtId="9" fontId="25" fillId="3" borderId="3" xfId="2" applyFont="1" applyFill="1" applyBorder="1" applyAlignment="1" applyProtection="1">
      <alignment horizontal="right" vertical="center"/>
      <protection locked="0"/>
    </xf>
    <xf numFmtId="9" fontId="25" fillId="0" borderId="3" xfId="2" applyFont="1" applyFill="1" applyBorder="1" applyProtection="1">
      <protection locked="0"/>
    </xf>
    <xf numFmtId="0" fontId="25" fillId="3" borderId="3" xfId="1" applyNumberFormat="1" applyFont="1" applyFill="1" applyBorder="1" applyAlignment="1" applyProtection="1">
      <alignment horizontal="right" vertical="center"/>
      <protection locked="0"/>
    </xf>
    <xf numFmtId="0" fontId="25" fillId="3" borderId="3" xfId="2" applyNumberFormat="1" applyFont="1" applyFill="1" applyBorder="1" applyAlignment="1" applyProtection="1">
      <alignment horizontal="right" vertical="center"/>
      <protection locked="0"/>
    </xf>
    <xf numFmtId="0" fontId="6" fillId="4" borderId="0" xfId="0" applyFont="1" applyFill="1" applyAlignment="1" applyProtection="1">
      <alignment horizontal="center" vertical="center"/>
      <protection locked="0"/>
    </xf>
    <xf numFmtId="0" fontId="7" fillId="6" borderId="0" xfId="0" applyFont="1" applyFill="1" applyAlignment="1" applyProtection="1">
      <alignment horizontal="center" vertical="center"/>
    </xf>
    <xf numFmtId="0" fontId="30" fillId="6" borderId="0" xfId="0" applyFont="1" applyFill="1" applyAlignment="1" applyProtection="1">
      <alignment horizontal="center" vertical="center"/>
    </xf>
    <xf numFmtId="169" fontId="0" fillId="3" borderId="0" xfId="0" applyNumberFormat="1" applyFill="1" applyProtection="1"/>
    <xf numFmtId="44" fontId="25" fillId="3" borderId="3" xfId="1" applyNumberFormat="1" applyFont="1" applyFill="1" applyBorder="1" applyProtection="1"/>
    <xf numFmtId="0" fontId="6" fillId="3" borderId="2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26" xfId="0" quotePrefix="1" applyFont="1" applyFill="1" applyBorder="1" applyAlignment="1" applyProtection="1">
      <alignment horizontal="center" vertical="center"/>
    </xf>
    <xf numFmtId="0" fontId="6" fillId="3" borderId="27" xfId="0" quotePrefix="1" applyFont="1" applyFill="1" applyBorder="1" applyAlignment="1" applyProtection="1">
      <alignment horizontal="center" vertical="center"/>
    </xf>
    <xf numFmtId="0" fontId="17" fillId="6" borderId="0" xfId="0" applyFont="1" applyFill="1" applyAlignment="1" applyProtection="1">
      <alignment horizontal="center"/>
    </xf>
    <xf numFmtId="0" fontId="7" fillId="6" borderId="0" xfId="0" applyFont="1" applyFill="1" applyAlignment="1" applyProtection="1">
      <alignment horizontal="center"/>
    </xf>
    <xf numFmtId="0" fontId="6" fillId="4" borderId="0" xfId="0" applyFont="1" applyFill="1" applyAlignment="1" applyProtection="1">
      <alignment horizontal="center" vertical="center"/>
      <protection locked="0"/>
    </xf>
    <xf numFmtId="0" fontId="30" fillId="6" borderId="20"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6" fillId="3" borderId="21" xfId="0" quotePrefix="1" applyFont="1" applyFill="1" applyBorder="1" applyAlignment="1" applyProtection="1">
      <alignment horizontal="center" vertical="center"/>
    </xf>
    <xf numFmtId="0" fontId="6" fillId="3" borderId="5" xfId="0" quotePrefix="1" applyFont="1" applyFill="1" applyBorder="1" applyAlignment="1" applyProtection="1">
      <alignment horizontal="center" vertical="center"/>
    </xf>
    <xf numFmtId="165" fontId="25" fillId="5" borderId="8" xfId="0" applyNumberFormat="1" applyFont="1" applyFill="1" applyBorder="1" applyAlignment="1" applyProtection="1">
      <alignment horizontal="left"/>
      <protection locked="0"/>
    </xf>
    <xf numFmtId="0" fontId="3" fillId="5" borderId="0" xfId="0" applyFont="1" applyFill="1" applyBorder="1" applyAlignment="1" applyProtection="1">
      <alignment horizontal="center" wrapText="1"/>
    </xf>
    <xf numFmtId="0" fontId="2" fillId="5" borderId="0" xfId="0" applyFont="1" applyFill="1" applyBorder="1" applyAlignment="1" applyProtection="1">
      <alignment horizontal="center" wrapText="1"/>
    </xf>
    <xf numFmtId="0" fontId="25" fillId="5" borderId="8" xfId="0" applyFont="1" applyFill="1" applyBorder="1" applyAlignment="1" applyProtection="1">
      <alignment horizontal="left"/>
      <protection locked="0"/>
    </xf>
    <xf numFmtId="0" fontId="11" fillId="4" borderId="0" xfId="0" applyFont="1" applyFill="1" applyAlignment="1" applyProtection="1">
      <alignment horizontal="center" vertical="center"/>
    </xf>
    <xf numFmtId="0" fontId="26" fillId="5" borderId="8" xfId="0" applyFont="1" applyFill="1" applyBorder="1" applyAlignment="1" applyProtection="1">
      <alignment horizontal="center" vertical="center"/>
    </xf>
    <xf numFmtId="0" fontId="1" fillId="5" borderId="8" xfId="0" applyFont="1" applyFill="1" applyBorder="1" applyAlignment="1" applyProtection="1">
      <alignment horizontal="left"/>
      <protection locked="0"/>
    </xf>
    <xf numFmtId="0" fontId="0" fillId="5" borderId="8" xfId="0" applyFill="1" applyBorder="1" applyAlignment="1" applyProtection="1">
      <alignment horizontal="left"/>
      <protection locked="0"/>
    </xf>
    <xf numFmtId="0" fontId="27" fillId="5" borderId="11" xfId="0" applyFont="1" applyFill="1" applyBorder="1" applyAlignment="1" applyProtection="1">
      <alignment horizontal="right" vertical="center"/>
    </xf>
    <xf numFmtId="0" fontId="27" fillId="5" borderId="10" xfId="0" applyFont="1" applyFill="1" applyBorder="1" applyAlignment="1" applyProtection="1">
      <alignment horizontal="right" vertical="center"/>
    </xf>
    <xf numFmtId="0" fontId="27" fillId="8" borderId="0" xfId="0" applyFont="1" applyFill="1" applyBorder="1" applyAlignment="1" applyProtection="1">
      <alignment horizontal="right" vertical="center"/>
    </xf>
    <xf numFmtId="0" fontId="27" fillId="8" borderId="10" xfId="0" applyFont="1" applyFill="1" applyBorder="1" applyAlignment="1" applyProtection="1">
      <alignment horizontal="right" vertical="center"/>
    </xf>
    <xf numFmtId="0" fontId="15" fillId="5" borderId="0" xfId="0" applyFont="1" applyFill="1" applyBorder="1" applyAlignment="1" applyProtection="1">
      <alignment horizontal="left"/>
    </xf>
    <xf numFmtId="0" fontId="9" fillId="5" borderId="0" xfId="0" quotePrefix="1" applyFont="1" applyFill="1" applyBorder="1" applyAlignment="1" applyProtection="1">
      <alignment horizontal="right"/>
    </xf>
    <xf numFmtId="0" fontId="9" fillId="5" borderId="0" xfId="0" applyFont="1" applyFill="1" applyBorder="1" applyAlignment="1" applyProtection="1">
      <alignment horizontal="right"/>
    </xf>
    <xf numFmtId="0" fontId="27" fillId="5" borderId="11" xfId="0" applyFont="1" applyFill="1" applyBorder="1" applyAlignment="1" applyProtection="1">
      <alignment horizontal="center" vertical="center"/>
    </xf>
    <xf numFmtId="0" fontId="27" fillId="5" borderId="10" xfId="0" applyFont="1" applyFill="1" applyBorder="1" applyAlignment="1" applyProtection="1">
      <alignment horizontal="center" vertical="center"/>
    </xf>
    <xf numFmtId="0" fontId="27" fillId="8" borderId="11" xfId="0" quotePrefix="1" applyFont="1" applyFill="1" applyBorder="1" applyAlignment="1" applyProtection="1">
      <alignment horizontal="right" vertical="center"/>
    </xf>
    <xf numFmtId="0" fontId="27" fillId="8" borderId="10" xfId="0" quotePrefix="1" applyFont="1" applyFill="1" applyBorder="1" applyAlignment="1" applyProtection="1">
      <alignment horizontal="right" vertical="center"/>
    </xf>
    <xf numFmtId="0" fontId="18" fillId="6" borderId="0" xfId="0" applyFont="1" applyFill="1" applyAlignment="1" applyProtection="1">
      <alignment horizontal="center"/>
    </xf>
    <xf numFmtId="0" fontId="8" fillId="3" borderId="0" xfId="0" applyFont="1" applyFill="1" applyBorder="1" applyAlignment="1" applyProtection="1">
      <alignment horizontal="left" vertical="center" wrapText="1"/>
    </xf>
    <xf numFmtId="0" fontId="11" fillId="2" borderId="24"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10" xfId="0" applyFont="1" applyFill="1" applyBorder="1" applyAlignment="1" applyProtection="1">
      <alignment horizontal="center" vertical="center"/>
    </xf>
    <xf numFmtId="165" fontId="0" fillId="5" borderId="8" xfId="0" applyNumberFormat="1" applyFill="1" applyBorder="1" applyAlignment="1" applyProtection="1">
      <alignment horizontal="left"/>
      <protection locked="0"/>
    </xf>
    <xf numFmtId="0" fontId="11" fillId="3" borderId="1" xfId="0" applyFont="1" applyFill="1" applyBorder="1" applyAlignment="1" applyProtection="1">
      <alignment horizontal="left"/>
    </xf>
    <xf numFmtId="0" fontId="9" fillId="2" borderId="0" xfId="0" applyFont="1" applyFill="1" applyAlignment="1" applyProtection="1">
      <alignment horizontal="center" vertical="center" wrapText="1"/>
    </xf>
    <xf numFmtId="0" fontId="9" fillId="2" borderId="5" xfId="0" applyFont="1" applyFill="1" applyBorder="1" applyAlignment="1" applyProtection="1">
      <alignment horizontal="center" vertical="center" wrapText="1"/>
    </xf>
    <xf numFmtId="0" fontId="11" fillId="2" borderId="0" xfId="0" applyFont="1" applyFill="1" applyAlignment="1" applyProtection="1">
      <alignment horizontal="left" vertical="top" wrapText="1"/>
    </xf>
    <xf numFmtId="0" fontId="27" fillId="8" borderId="11" xfId="0" quotePrefix="1" applyFont="1" applyFill="1" applyBorder="1" applyAlignment="1" applyProtection="1">
      <alignment vertical="center"/>
    </xf>
    <xf numFmtId="0" fontId="27" fillId="8" borderId="10" xfId="0" quotePrefix="1" applyFont="1" applyFill="1" applyBorder="1" applyAlignment="1" applyProtection="1">
      <alignment vertical="center"/>
    </xf>
    <xf numFmtId="0" fontId="9" fillId="10" borderId="20" xfId="0" applyFont="1" applyFill="1" applyBorder="1" applyAlignment="1" applyProtection="1">
      <alignment horizontal="center" vertical="center" wrapText="1"/>
    </xf>
    <xf numFmtId="0" fontId="9" fillId="10" borderId="7" xfId="0" applyFont="1" applyFill="1" applyBorder="1" applyAlignment="1" applyProtection="1">
      <alignment horizontal="center" vertical="center" wrapText="1"/>
    </xf>
    <xf numFmtId="0" fontId="9" fillId="10" borderId="22" xfId="0" applyFont="1" applyFill="1" applyBorder="1" applyAlignment="1" applyProtection="1">
      <alignment horizontal="center" vertical="center" wrapText="1"/>
    </xf>
    <xf numFmtId="0" fontId="9" fillId="10" borderId="12" xfId="0" applyFont="1" applyFill="1" applyBorder="1" applyAlignment="1" applyProtection="1">
      <alignment horizontal="center" vertical="center" wrapText="1"/>
    </xf>
    <xf numFmtId="0" fontId="23" fillId="3" borderId="0" xfId="0" applyFont="1" applyFill="1" applyAlignment="1" applyProtection="1">
      <alignment horizontal="left" vertical="center" wrapText="1"/>
    </xf>
    <xf numFmtId="0" fontId="11" fillId="2" borderId="23"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66" fontId="11" fillId="2" borderId="24" xfId="0" applyNumberFormat="1" applyFont="1" applyFill="1" applyBorder="1" applyAlignment="1" applyProtection="1">
      <alignment horizontal="center" vertical="center"/>
    </xf>
    <xf numFmtId="166" fontId="11" fillId="2" borderId="18" xfId="0" applyNumberFormat="1" applyFont="1" applyFill="1" applyBorder="1" applyAlignment="1" applyProtection="1">
      <alignment horizontal="center" vertical="center"/>
    </xf>
    <xf numFmtId="0" fontId="23" fillId="0" borderId="0" xfId="0" applyFont="1" applyAlignment="1" applyProtection="1">
      <alignment horizontal="left" vertical="center" wrapText="1"/>
    </xf>
    <xf numFmtId="0" fontId="23" fillId="0" borderId="0" xfId="0" applyFont="1" applyAlignment="1" applyProtection="1">
      <alignment horizontal="left" vertical="top" wrapText="1"/>
    </xf>
    <xf numFmtId="0" fontId="8" fillId="3" borderId="0" xfId="0" applyFont="1" applyFill="1" applyAlignment="1" applyProtection="1">
      <alignment horizontal="left" wrapText="1"/>
    </xf>
    <xf numFmtId="0" fontId="0" fillId="3" borderId="0" xfId="0" applyFill="1" applyAlignment="1" applyProtection="1">
      <alignment horizontal="center"/>
    </xf>
    <xf numFmtId="0" fontId="27" fillId="8" borderId="11" xfId="0" quotePrefix="1" applyFont="1" applyFill="1" applyBorder="1" applyAlignment="1" applyProtection="1">
      <alignment horizontal="center" vertical="center"/>
    </xf>
    <xf numFmtId="0" fontId="27" fillId="8" borderId="10" xfId="0" quotePrefix="1" applyFont="1" applyFill="1" applyBorder="1" applyAlignment="1" applyProtection="1">
      <alignment horizontal="center" vertical="center"/>
    </xf>
  </cellXfs>
  <cellStyles count="3">
    <cellStyle name="Currency" xfId="1" builtinId="4"/>
    <cellStyle name="Normal" xfId="0" builtinId="0"/>
    <cellStyle name="Percent" xfId="2" builtinId="5"/>
  </cellStyles>
  <dxfs count="1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B050"/>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0"/>
        </patternFill>
      </fill>
    </dxf>
  </dxfs>
  <tableStyles count="0" defaultTableStyle="TableStyleMedium9" defaultPivotStyle="PivotStyleLight16"/>
  <colors>
    <mruColors>
      <color rgb="FFFF0000"/>
      <color rgb="FF00FF0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tmp"/><Relationship Id="rId3" Type="http://schemas.openxmlformats.org/officeDocument/2006/relationships/image" Target="../media/image3.png"/><Relationship Id="rId7" Type="http://schemas.openxmlformats.org/officeDocument/2006/relationships/image" Target="../media/image7.tmp"/><Relationship Id="rId12" Type="http://schemas.openxmlformats.org/officeDocument/2006/relationships/image" Target="../media/image12.tm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tmp"/><Relationship Id="rId11" Type="http://schemas.openxmlformats.org/officeDocument/2006/relationships/image" Target="../media/image11.tmp"/><Relationship Id="rId5" Type="http://schemas.openxmlformats.org/officeDocument/2006/relationships/image" Target="../media/image5.tmp"/><Relationship Id="rId10" Type="http://schemas.openxmlformats.org/officeDocument/2006/relationships/image" Target="../media/image10.tmp"/><Relationship Id="rId4" Type="http://schemas.openxmlformats.org/officeDocument/2006/relationships/image" Target="../media/image4.tmp"/><Relationship Id="rId9" Type="http://schemas.openxmlformats.org/officeDocument/2006/relationships/image" Target="../media/image9.tmp"/></Relationships>
</file>

<file path=xl/drawings/drawing1.xml><?xml version="1.0" encoding="utf-8"?>
<xdr:wsDr xmlns:xdr="http://schemas.openxmlformats.org/drawingml/2006/spreadsheetDrawing" xmlns:a="http://schemas.openxmlformats.org/drawingml/2006/main">
  <xdr:twoCellAnchor>
    <xdr:from>
      <xdr:col>1</xdr:col>
      <xdr:colOff>114299</xdr:colOff>
      <xdr:row>3</xdr:row>
      <xdr:rowOff>200026</xdr:rowOff>
    </xdr:from>
    <xdr:to>
      <xdr:col>7</xdr:col>
      <xdr:colOff>533400</xdr:colOff>
      <xdr:row>4</xdr:row>
      <xdr:rowOff>190501</xdr:rowOff>
    </xdr:to>
    <xdr:sp macro="" textlink="">
      <xdr:nvSpPr>
        <xdr:cNvPr id="2" name="Rectangle 1"/>
        <xdr:cNvSpPr/>
      </xdr:nvSpPr>
      <xdr:spPr>
        <a:xfrm>
          <a:off x="114299" y="981076"/>
          <a:ext cx="5648326" cy="144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200">
              <a:solidFill>
                <a:schemeClr val="tx1"/>
              </a:solidFill>
            </a:rPr>
            <a:t>Type</a:t>
          </a:r>
          <a:r>
            <a:rPr lang="en-US" sz="1200" baseline="0">
              <a:solidFill>
                <a:schemeClr val="tx1"/>
              </a:solidFill>
            </a:rPr>
            <a:t> your name in the red box above (it will turn green).  Enter the period. Then, click on the yellow tab below that says "Checks &amp; Register"  Follow the directions to fill out the checks and the Register."  Follow the instructions to fill out the check register.  When you are done, return to this page and print it out.  If you follow all directions correctly, you will have 42 pts!</a:t>
          </a:r>
          <a:endParaRPr lang="en-US" sz="12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523875</xdr:colOff>
      <xdr:row>43</xdr:row>
      <xdr:rowOff>171450</xdr:rowOff>
    </xdr:from>
    <xdr:to>
      <xdr:col>5</xdr:col>
      <xdr:colOff>874395</xdr:colOff>
      <xdr:row>43</xdr:row>
      <xdr:rowOff>175260</xdr:rowOff>
    </xdr:to>
    <xdr:pic>
      <xdr:nvPicPr>
        <xdr:cNvPr id="9"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3371850"/>
          <a:ext cx="960120" cy="137160"/>
        </a:xfrm>
        <a:prstGeom prst="rect">
          <a:avLst/>
        </a:prstGeom>
        <a:noFill/>
      </xdr:spPr>
    </xdr:pic>
    <xdr:clientData/>
  </xdr:twoCellAnchor>
  <xdr:twoCellAnchor editAs="oneCell">
    <xdr:from>
      <xdr:col>6</xdr:col>
      <xdr:colOff>142876</xdr:colOff>
      <xdr:row>43</xdr:row>
      <xdr:rowOff>171450</xdr:rowOff>
    </xdr:from>
    <xdr:to>
      <xdr:col>6</xdr:col>
      <xdr:colOff>642345</xdr:colOff>
      <xdr:row>43</xdr:row>
      <xdr:rowOff>175260</xdr:rowOff>
    </xdr:to>
    <xdr:pic>
      <xdr:nvPicPr>
        <xdr:cNvPr id="10"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152776" y="3371850"/>
          <a:ext cx="499469" cy="137160"/>
        </a:xfrm>
        <a:prstGeom prst="rect">
          <a:avLst/>
        </a:prstGeom>
        <a:noFill/>
      </xdr:spPr>
    </xdr:pic>
    <xdr:clientData/>
  </xdr:twoCellAnchor>
  <xdr:twoCellAnchor editAs="oneCell">
    <xdr:from>
      <xdr:col>1</xdr:col>
      <xdr:colOff>95250</xdr:colOff>
      <xdr:row>37</xdr:row>
      <xdr:rowOff>28575</xdr:rowOff>
    </xdr:from>
    <xdr:to>
      <xdr:col>4</xdr:col>
      <xdr:colOff>295275</xdr:colOff>
      <xdr:row>41</xdr:row>
      <xdr:rowOff>1</xdr:rowOff>
    </xdr:to>
    <xdr:pic>
      <xdr:nvPicPr>
        <xdr:cNvPr id="2" name="Picture 1"/>
        <xdr:cNvPicPr>
          <a:picLocks noChangeAspect="1"/>
        </xdr:cNvPicPr>
      </xdr:nvPicPr>
      <xdr:blipFill rotWithShape="1">
        <a:blip xmlns:r="http://schemas.openxmlformats.org/officeDocument/2006/relationships" r:embed="rId3"/>
        <a:srcRect l="7144" t="53722" r="82855" b="38944"/>
        <a:stretch/>
      </xdr:blipFill>
      <xdr:spPr>
        <a:xfrm>
          <a:off x="276225" y="6496050"/>
          <a:ext cx="1600200" cy="733426"/>
        </a:xfrm>
        <a:prstGeom prst="rect">
          <a:avLst/>
        </a:prstGeom>
      </xdr:spPr>
    </xdr:pic>
    <xdr:clientData/>
  </xdr:twoCellAnchor>
  <xdr:twoCellAnchor editAs="oneCell">
    <xdr:from>
      <xdr:col>1</xdr:col>
      <xdr:colOff>28575</xdr:colOff>
      <xdr:row>16</xdr:row>
      <xdr:rowOff>19050</xdr:rowOff>
    </xdr:from>
    <xdr:to>
      <xdr:col>4</xdr:col>
      <xdr:colOff>228600</xdr:colOff>
      <xdr:row>19</xdr:row>
      <xdr:rowOff>180976</xdr:rowOff>
    </xdr:to>
    <xdr:pic>
      <xdr:nvPicPr>
        <xdr:cNvPr id="43" name="Picture 42"/>
        <xdr:cNvPicPr>
          <a:picLocks noChangeAspect="1"/>
        </xdr:cNvPicPr>
      </xdr:nvPicPr>
      <xdr:blipFill rotWithShape="1">
        <a:blip xmlns:r="http://schemas.openxmlformats.org/officeDocument/2006/relationships" r:embed="rId3"/>
        <a:srcRect l="7144" t="53722" r="82855" b="38944"/>
        <a:stretch/>
      </xdr:blipFill>
      <xdr:spPr>
        <a:xfrm>
          <a:off x="209550" y="2495550"/>
          <a:ext cx="1600200" cy="733426"/>
        </a:xfrm>
        <a:prstGeom prst="rect">
          <a:avLst/>
        </a:prstGeom>
      </xdr:spPr>
    </xdr:pic>
    <xdr:clientData/>
  </xdr:twoCellAnchor>
  <xdr:oneCellAnchor>
    <xdr:from>
      <xdr:col>1</xdr:col>
      <xdr:colOff>28575</xdr:colOff>
      <xdr:row>37</xdr:row>
      <xdr:rowOff>19050</xdr:rowOff>
    </xdr:from>
    <xdr:ext cx="1600200" cy="733426"/>
    <xdr:pic>
      <xdr:nvPicPr>
        <xdr:cNvPr id="34" name="Picture 33"/>
        <xdr:cNvPicPr>
          <a:picLocks noChangeAspect="1"/>
        </xdr:cNvPicPr>
      </xdr:nvPicPr>
      <xdr:blipFill rotWithShape="1">
        <a:blip xmlns:r="http://schemas.openxmlformats.org/officeDocument/2006/relationships" r:embed="rId3"/>
        <a:srcRect l="7144" t="53722" r="82855" b="38944"/>
        <a:stretch/>
      </xdr:blipFill>
      <xdr:spPr>
        <a:xfrm>
          <a:off x="209550" y="3676650"/>
          <a:ext cx="1600200" cy="733426"/>
        </a:xfrm>
        <a:prstGeom prst="rect">
          <a:avLst/>
        </a:prstGeom>
      </xdr:spPr>
    </xdr:pic>
    <xdr:clientData/>
  </xdr:oneCellAnchor>
  <xdr:oneCellAnchor>
    <xdr:from>
      <xdr:col>4</xdr:col>
      <xdr:colOff>523875</xdr:colOff>
      <xdr:row>64</xdr:row>
      <xdr:rowOff>171450</xdr:rowOff>
    </xdr:from>
    <xdr:ext cx="960120" cy="3810"/>
    <xdr:pic>
      <xdr:nvPicPr>
        <xdr:cNvPr id="49"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8591550"/>
          <a:ext cx="960120" cy="3810"/>
        </a:xfrm>
        <a:prstGeom prst="rect">
          <a:avLst/>
        </a:prstGeom>
        <a:noFill/>
      </xdr:spPr>
    </xdr:pic>
    <xdr:clientData/>
  </xdr:oneCellAnchor>
  <xdr:oneCellAnchor>
    <xdr:from>
      <xdr:col>1</xdr:col>
      <xdr:colOff>95250</xdr:colOff>
      <xdr:row>58</xdr:row>
      <xdr:rowOff>28575</xdr:rowOff>
    </xdr:from>
    <xdr:ext cx="1600200" cy="733426"/>
    <xdr:pic>
      <xdr:nvPicPr>
        <xdr:cNvPr id="51" name="Picture 50"/>
        <xdr:cNvPicPr>
          <a:picLocks noChangeAspect="1"/>
        </xdr:cNvPicPr>
      </xdr:nvPicPr>
      <xdr:blipFill rotWithShape="1">
        <a:blip xmlns:r="http://schemas.openxmlformats.org/officeDocument/2006/relationships" r:embed="rId3"/>
        <a:srcRect l="7144" t="53722" r="82855" b="38944"/>
        <a:stretch/>
      </xdr:blipFill>
      <xdr:spPr>
        <a:xfrm>
          <a:off x="276225" y="7305675"/>
          <a:ext cx="1600200" cy="733426"/>
        </a:xfrm>
        <a:prstGeom prst="rect">
          <a:avLst/>
        </a:prstGeom>
      </xdr:spPr>
    </xdr:pic>
    <xdr:clientData/>
  </xdr:oneCellAnchor>
  <xdr:oneCellAnchor>
    <xdr:from>
      <xdr:col>1</xdr:col>
      <xdr:colOff>28575</xdr:colOff>
      <xdr:row>58</xdr:row>
      <xdr:rowOff>19050</xdr:rowOff>
    </xdr:from>
    <xdr:ext cx="1600200" cy="733426"/>
    <xdr:pic>
      <xdr:nvPicPr>
        <xdr:cNvPr id="52" name="Picture 51"/>
        <xdr:cNvPicPr>
          <a:picLocks noChangeAspect="1"/>
        </xdr:cNvPicPr>
      </xdr:nvPicPr>
      <xdr:blipFill rotWithShape="1">
        <a:blip xmlns:r="http://schemas.openxmlformats.org/officeDocument/2006/relationships" r:embed="rId3"/>
        <a:srcRect l="7144" t="53722" r="82855" b="38944"/>
        <a:stretch/>
      </xdr:blipFill>
      <xdr:spPr>
        <a:xfrm>
          <a:off x="209550" y="7296150"/>
          <a:ext cx="1600200" cy="733426"/>
        </a:xfrm>
        <a:prstGeom prst="rect">
          <a:avLst/>
        </a:prstGeom>
      </xdr:spPr>
    </xdr:pic>
    <xdr:clientData/>
  </xdr:oneCellAnchor>
  <xdr:oneCellAnchor>
    <xdr:from>
      <xdr:col>4</xdr:col>
      <xdr:colOff>523875</xdr:colOff>
      <xdr:row>85</xdr:row>
      <xdr:rowOff>171450</xdr:rowOff>
    </xdr:from>
    <xdr:ext cx="960120" cy="3810"/>
    <xdr:pic>
      <xdr:nvPicPr>
        <xdr:cNvPr id="53"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8591550"/>
          <a:ext cx="960120" cy="3810"/>
        </a:xfrm>
        <a:prstGeom prst="rect">
          <a:avLst/>
        </a:prstGeom>
        <a:noFill/>
      </xdr:spPr>
    </xdr:pic>
    <xdr:clientData/>
  </xdr:oneCellAnchor>
  <xdr:oneCellAnchor>
    <xdr:from>
      <xdr:col>6</xdr:col>
      <xdr:colOff>142876</xdr:colOff>
      <xdr:row>85</xdr:row>
      <xdr:rowOff>171450</xdr:rowOff>
    </xdr:from>
    <xdr:ext cx="499469" cy="3810"/>
    <xdr:pic>
      <xdr:nvPicPr>
        <xdr:cNvPr id="54"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343276" y="8591550"/>
          <a:ext cx="499469" cy="3810"/>
        </a:xfrm>
        <a:prstGeom prst="rect">
          <a:avLst/>
        </a:prstGeom>
        <a:noFill/>
      </xdr:spPr>
    </xdr:pic>
    <xdr:clientData/>
  </xdr:oneCellAnchor>
  <xdr:oneCellAnchor>
    <xdr:from>
      <xdr:col>1</xdr:col>
      <xdr:colOff>95250</xdr:colOff>
      <xdr:row>79</xdr:row>
      <xdr:rowOff>28575</xdr:rowOff>
    </xdr:from>
    <xdr:ext cx="1600200" cy="733426"/>
    <xdr:pic>
      <xdr:nvPicPr>
        <xdr:cNvPr id="55" name="Picture 54"/>
        <xdr:cNvPicPr>
          <a:picLocks noChangeAspect="1"/>
        </xdr:cNvPicPr>
      </xdr:nvPicPr>
      <xdr:blipFill rotWithShape="1">
        <a:blip xmlns:r="http://schemas.openxmlformats.org/officeDocument/2006/relationships" r:embed="rId3"/>
        <a:srcRect l="7144" t="53722" r="82855" b="38944"/>
        <a:stretch/>
      </xdr:blipFill>
      <xdr:spPr>
        <a:xfrm>
          <a:off x="276225" y="7305675"/>
          <a:ext cx="1600200" cy="733426"/>
        </a:xfrm>
        <a:prstGeom prst="rect">
          <a:avLst/>
        </a:prstGeom>
      </xdr:spPr>
    </xdr:pic>
    <xdr:clientData/>
  </xdr:oneCellAnchor>
  <xdr:oneCellAnchor>
    <xdr:from>
      <xdr:col>1</xdr:col>
      <xdr:colOff>28575</xdr:colOff>
      <xdr:row>79</xdr:row>
      <xdr:rowOff>19050</xdr:rowOff>
    </xdr:from>
    <xdr:ext cx="1600200" cy="733426"/>
    <xdr:pic>
      <xdr:nvPicPr>
        <xdr:cNvPr id="56" name="Picture 55"/>
        <xdr:cNvPicPr>
          <a:picLocks noChangeAspect="1"/>
        </xdr:cNvPicPr>
      </xdr:nvPicPr>
      <xdr:blipFill rotWithShape="1">
        <a:blip xmlns:r="http://schemas.openxmlformats.org/officeDocument/2006/relationships" r:embed="rId3"/>
        <a:srcRect l="7144" t="53722" r="82855" b="38944"/>
        <a:stretch/>
      </xdr:blipFill>
      <xdr:spPr>
        <a:xfrm>
          <a:off x="209550" y="7296150"/>
          <a:ext cx="1600200" cy="733426"/>
        </a:xfrm>
        <a:prstGeom prst="rect">
          <a:avLst/>
        </a:prstGeom>
      </xdr:spPr>
    </xdr:pic>
    <xdr:clientData/>
  </xdr:oneCellAnchor>
  <xdr:oneCellAnchor>
    <xdr:from>
      <xdr:col>4</xdr:col>
      <xdr:colOff>523875</xdr:colOff>
      <xdr:row>106</xdr:row>
      <xdr:rowOff>171450</xdr:rowOff>
    </xdr:from>
    <xdr:ext cx="960120" cy="3810"/>
    <xdr:pic>
      <xdr:nvPicPr>
        <xdr:cNvPr id="57"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8591550"/>
          <a:ext cx="960120" cy="3810"/>
        </a:xfrm>
        <a:prstGeom prst="rect">
          <a:avLst/>
        </a:prstGeom>
        <a:noFill/>
      </xdr:spPr>
    </xdr:pic>
    <xdr:clientData/>
  </xdr:oneCellAnchor>
  <xdr:oneCellAnchor>
    <xdr:from>
      <xdr:col>6</xdr:col>
      <xdr:colOff>142876</xdr:colOff>
      <xdr:row>106</xdr:row>
      <xdr:rowOff>171450</xdr:rowOff>
    </xdr:from>
    <xdr:ext cx="499469" cy="3810"/>
    <xdr:pic>
      <xdr:nvPicPr>
        <xdr:cNvPr id="58"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343276" y="8591550"/>
          <a:ext cx="499469" cy="3810"/>
        </a:xfrm>
        <a:prstGeom prst="rect">
          <a:avLst/>
        </a:prstGeom>
        <a:noFill/>
      </xdr:spPr>
    </xdr:pic>
    <xdr:clientData/>
  </xdr:oneCellAnchor>
  <xdr:oneCellAnchor>
    <xdr:from>
      <xdr:col>1</xdr:col>
      <xdr:colOff>95250</xdr:colOff>
      <xdr:row>100</xdr:row>
      <xdr:rowOff>28575</xdr:rowOff>
    </xdr:from>
    <xdr:ext cx="1600200" cy="733426"/>
    <xdr:pic>
      <xdr:nvPicPr>
        <xdr:cNvPr id="59" name="Picture 58"/>
        <xdr:cNvPicPr>
          <a:picLocks noChangeAspect="1"/>
        </xdr:cNvPicPr>
      </xdr:nvPicPr>
      <xdr:blipFill rotWithShape="1">
        <a:blip xmlns:r="http://schemas.openxmlformats.org/officeDocument/2006/relationships" r:embed="rId3"/>
        <a:srcRect l="7144" t="53722" r="82855" b="38944"/>
        <a:stretch/>
      </xdr:blipFill>
      <xdr:spPr>
        <a:xfrm>
          <a:off x="276225" y="7305675"/>
          <a:ext cx="1600200" cy="733426"/>
        </a:xfrm>
        <a:prstGeom prst="rect">
          <a:avLst/>
        </a:prstGeom>
      </xdr:spPr>
    </xdr:pic>
    <xdr:clientData/>
  </xdr:oneCellAnchor>
  <xdr:oneCellAnchor>
    <xdr:from>
      <xdr:col>1</xdr:col>
      <xdr:colOff>28575</xdr:colOff>
      <xdr:row>100</xdr:row>
      <xdr:rowOff>19050</xdr:rowOff>
    </xdr:from>
    <xdr:ext cx="1600200" cy="733426"/>
    <xdr:pic>
      <xdr:nvPicPr>
        <xdr:cNvPr id="60" name="Picture 59"/>
        <xdr:cNvPicPr>
          <a:picLocks noChangeAspect="1"/>
        </xdr:cNvPicPr>
      </xdr:nvPicPr>
      <xdr:blipFill rotWithShape="1">
        <a:blip xmlns:r="http://schemas.openxmlformats.org/officeDocument/2006/relationships" r:embed="rId3"/>
        <a:srcRect l="7144" t="53722" r="82855" b="38944"/>
        <a:stretch/>
      </xdr:blipFill>
      <xdr:spPr>
        <a:xfrm>
          <a:off x="209550" y="7296150"/>
          <a:ext cx="1600200" cy="733426"/>
        </a:xfrm>
        <a:prstGeom prst="rect">
          <a:avLst/>
        </a:prstGeom>
      </xdr:spPr>
    </xdr:pic>
    <xdr:clientData/>
  </xdr:oneCellAnchor>
  <xdr:oneCellAnchor>
    <xdr:from>
      <xdr:col>4</xdr:col>
      <xdr:colOff>523875</xdr:colOff>
      <xdr:row>139</xdr:row>
      <xdr:rowOff>171450</xdr:rowOff>
    </xdr:from>
    <xdr:ext cx="960120" cy="3810"/>
    <xdr:pic>
      <xdr:nvPicPr>
        <xdr:cNvPr id="61"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8591550"/>
          <a:ext cx="960120" cy="3810"/>
        </a:xfrm>
        <a:prstGeom prst="rect">
          <a:avLst/>
        </a:prstGeom>
        <a:noFill/>
      </xdr:spPr>
    </xdr:pic>
    <xdr:clientData/>
  </xdr:oneCellAnchor>
  <xdr:oneCellAnchor>
    <xdr:from>
      <xdr:col>6</xdr:col>
      <xdr:colOff>142876</xdr:colOff>
      <xdr:row>139</xdr:row>
      <xdr:rowOff>171450</xdr:rowOff>
    </xdr:from>
    <xdr:ext cx="499469" cy="3810"/>
    <xdr:pic>
      <xdr:nvPicPr>
        <xdr:cNvPr id="62"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343276" y="8591550"/>
          <a:ext cx="499469" cy="3810"/>
        </a:xfrm>
        <a:prstGeom prst="rect">
          <a:avLst/>
        </a:prstGeom>
        <a:noFill/>
      </xdr:spPr>
    </xdr:pic>
    <xdr:clientData/>
  </xdr:oneCellAnchor>
  <xdr:oneCellAnchor>
    <xdr:from>
      <xdr:col>1</xdr:col>
      <xdr:colOff>95250</xdr:colOff>
      <xdr:row>133</xdr:row>
      <xdr:rowOff>28575</xdr:rowOff>
    </xdr:from>
    <xdr:ext cx="1600200" cy="733426"/>
    <xdr:pic>
      <xdr:nvPicPr>
        <xdr:cNvPr id="63" name="Picture 62"/>
        <xdr:cNvPicPr>
          <a:picLocks noChangeAspect="1"/>
        </xdr:cNvPicPr>
      </xdr:nvPicPr>
      <xdr:blipFill rotWithShape="1">
        <a:blip xmlns:r="http://schemas.openxmlformats.org/officeDocument/2006/relationships" r:embed="rId3"/>
        <a:srcRect l="7144" t="53722" r="82855" b="38944"/>
        <a:stretch/>
      </xdr:blipFill>
      <xdr:spPr>
        <a:xfrm>
          <a:off x="276225" y="7305675"/>
          <a:ext cx="1600200" cy="733426"/>
        </a:xfrm>
        <a:prstGeom prst="rect">
          <a:avLst/>
        </a:prstGeom>
      </xdr:spPr>
    </xdr:pic>
    <xdr:clientData/>
  </xdr:oneCellAnchor>
  <xdr:oneCellAnchor>
    <xdr:from>
      <xdr:col>1</xdr:col>
      <xdr:colOff>28575</xdr:colOff>
      <xdr:row>133</xdr:row>
      <xdr:rowOff>19050</xdr:rowOff>
    </xdr:from>
    <xdr:ext cx="1600200" cy="733426"/>
    <xdr:pic>
      <xdr:nvPicPr>
        <xdr:cNvPr id="64" name="Picture 63"/>
        <xdr:cNvPicPr>
          <a:picLocks noChangeAspect="1"/>
        </xdr:cNvPicPr>
      </xdr:nvPicPr>
      <xdr:blipFill rotWithShape="1">
        <a:blip xmlns:r="http://schemas.openxmlformats.org/officeDocument/2006/relationships" r:embed="rId3"/>
        <a:srcRect l="7144" t="53722" r="82855" b="38944"/>
        <a:stretch/>
      </xdr:blipFill>
      <xdr:spPr>
        <a:xfrm>
          <a:off x="209550" y="7296150"/>
          <a:ext cx="1600200" cy="733426"/>
        </a:xfrm>
        <a:prstGeom prst="rect">
          <a:avLst/>
        </a:prstGeom>
      </xdr:spPr>
    </xdr:pic>
    <xdr:clientData/>
  </xdr:oneCellAnchor>
  <xdr:oneCellAnchor>
    <xdr:from>
      <xdr:col>4</xdr:col>
      <xdr:colOff>523875</xdr:colOff>
      <xdr:row>160</xdr:row>
      <xdr:rowOff>171450</xdr:rowOff>
    </xdr:from>
    <xdr:ext cx="960120" cy="3810"/>
    <xdr:pic>
      <xdr:nvPicPr>
        <xdr:cNvPr id="69"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24022050"/>
          <a:ext cx="960120" cy="3810"/>
        </a:xfrm>
        <a:prstGeom prst="rect">
          <a:avLst/>
        </a:prstGeom>
        <a:noFill/>
      </xdr:spPr>
    </xdr:pic>
    <xdr:clientData/>
  </xdr:oneCellAnchor>
  <xdr:oneCellAnchor>
    <xdr:from>
      <xdr:col>6</xdr:col>
      <xdr:colOff>142876</xdr:colOff>
      <xdr:row>160</xdr:row>
      <xdr:rowOff>171450</xdr:rowOff>
    </xdr:from>
    <xdr:ext cx="499469" cy="3810"/>
    <xdr:pic>
      <xdr:nvPicPr>
        <xdr:cNvPr id="70"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343276" y="24022050"/>
          <a:ext cx="499469" cy="3810"/>
        </a:xfrm>
        <a:prstGeom prst="rect">
          <a:avLst/>
        </a:prstGeom>
        <a:noFill/>
      </xdr:spPr>
    </xdr:pic>
    <xdr:clientData/>
  </xdr:oneCellAnchor>
  <xdr:oneCellAnchor>
    <xdr:from>
      <xdr:col>1</xdr:col>
      <xdr:colOff>95250</xdr:colOff>
      <xdr:row>154</xdr:row>
      <xdr:rowOff>28575</xdr:rowOff>
    </xdr:from>
    <xdr:ext cx="1600200" cy="733426"/>
    <xdr:pic>
      <xdr:nvPicPr>
        <xdr:cNvPr id="71" name="Picture 70"/>
        <xdr:cNvPicPr>
          <a:picLocks noChangeAspect="1"/>
        </xdr:cNvPicPr>
      </xdr:nvPicPr>
      <xdr:blipFill rotWithShape="1">
        <a:blip xmlns:r="http://schemas.openxmlformats.org/officeDocument/2006/relationships" r:embed="rId3"/>
        <a:srcRect l="7144" t="53722" r="82855" b="38944"/>
        <a:stretch/>
      </xdr:blipFill>
      <xdr:spPr>
        <a:xfrm>
          <a:off x="276225" y="22736175"/>
          <a:ext cx="1600200" cy="733426"/>
        </a:xfrm>
        <a:prstGeom prst="rect">
          <a:avLst/>
        </a:prstGeom>
      </xdr:spPr>
    </xdr:pic>
    <xdr:clientData/>
  </xdr:oneCellAnchor>
  <xdr:oneCellAnchor>
    <xdr:from>
      <xdr:col>1</xdr:col>
      <xdr:colOff>28575</xdr:colOff>
      <xdr:row>154</xdr:row>
      <xdr:rowOff>19050</xdr:rowOff>
    </xdr:from>
    <xdr:ext cx="1600200" cy="733426"/>
    <xdr:pic>
      <xdr:nvPicPr>
        <xdr:cNvPr id="72" name="Picture 71"/>
        <xdr:cNvPicPr>
          <a:picLocks noChangeAspect="1"/>
        </xdr:cNvPicPr>
      </xdr:nvPicPr>
      <xdr:blipFill rotWithShape="1">
        <a:blip xmlns:r="http://schemas.openxmlformats.org/officeDocument/2006/relationships" r:embed="rId3"/>
        <a:srcRect l="7144" t="53722" r="82855" b="38944"/>
        <a:stretch/>
      </xdr:blipFill>
      <xdr:spPr>
        <a:xfrm>
          <a:off x="209550" y="22726650"/>
          <a:ext cx="1600200" cy="733426"/>
        </a:xfrm>
        <a:prstGeom prst="rect">
          <a:avLst/>
        </a:prstGeom>
      </xdr:spPr>
    </xdr:pic>
    <xdr:clientData/>
  </xdr:oneCellAnchor>
  <xdr:oneCellAnchor>
    <xdr:from>
      <xdr:col>4</xdr:col>
      <xdr:colOff>523875</xdr:colOff>
      <xdr:row>181</xdr:row>
      <xdr:rowOff>171450</xdr:rowOff>
    </xdr:from>
    <xdr:ext cx="960120" cy="3810"/>
    <xdr:pic>
      <xdr:nvPicPr>
        <xdr:cNvPr id="73"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24022050"/>
          <a:ext cx="960120" cy="3810"/>
        </a:xfrm>
        <a:prstGeom prst="rect">
          <a:avLst/>
        </a:prstGeom>
        <a:noFill/>
      </xdr:spPr>
    </xdr:pic>
    <xdr:clientData/>
  </xdr:oneCellAnchor>
  <xdr:oneCellAnchor>
    <xdr:from>
      <xdr:col>6</xdr:col>
      <xdr:colOff>142876</xdr:colOff>
      <xdr:row>181</xdr:row>
      <xdr:rowOff>171450</xdr:rowOff>
    </xdr:from>
    <xdr:ext cx="499469" cy="3810"/>
    <xdr:pic>
      <xdr:nvPicPr>
        <xdr:cNvPr id="74"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343276" y="24022050"/>
          <a:ext cx="499469" cy="3810"/>
        </a:xfrm>
        <a:prstGeom prst="rect">
          <a:avLst/>
        </a:prstGeom>
        <a:noFill/>
      </xdr:spPr>
    </xdr:pic>
    <xdr:clientData/>
  </xdr:oneCellAnchor>
  <xdr:oneCellAnchor>
    <xdr:from>
      <xdr:col>1</xdr:col>
      <xdr:colOff>95250</xdr:colOff>
      <xdr:row>175</xdr:row>
      <xdr:rowOff>28575</xdr:rowOff>
    </xdr:from>
    <xdr:ext cx="1600200" cy="733426"/>
    <xdr:pic>
      <xdr:nvPicPr>
        <xdr:cNvPr id="75" name="Picture 74"/>
        <xdr:cNvPicPr>
          <a:picLocks noChangeAspect="1"/>
        </xdr:cNvPicPr>
      </xdr:nvPicPr>
      <xdr:blipFill rotWithShape="1">
        <a:blip xmlns:r="http://schemas.openxmlformats.org/officeDocument/2006/relationships" r:embed="rId3"/>
        <a:srcRect l="7144" t="53722" r="82855" b="38944"/>
        <a:stretch/>
      </xdr:blipFill>
      <xdr:spPr>
        <a:xfrm>
          <a:off x="276225" y="22736175"/>
          <a:ext cx="1600200" cy="733426"/>
        </a:xfrm>
        <a:prstGeom prst="rect">
          <a:avLst/>
        </a:prstGeom>
      </xdr:spPr>
    </xdr:pic>
    <xdr:clientData/>
  </xdr:oneCellAnchor>
  <xdr:oneCellAnchor>
    <xdr:from>
      <xdr:col>1</xdr:col>
      <xdr:colOff>28575</xdr:colOff>
      <xdr:row>175</xdr:row>
      <xdr:rowOff>19050</xdr:rowOff>
    </xdr:from>
    <xdr:ext cx="1600200" cy="733426"/>
    <xdr:pic>
      <xdr:nvPicPr>
        <xdr:cNvPr id="76" name="Picture 75"/>
        <xdr:cNvPicPr>
          <a:picLocks noChangeAspect="1"/>
        </xdr:cNvPicPr>
      </xdr:nvPicPr>
      <xdr:blipFill rotWithShape="1">
        <a:blip xmlns:r="http://schemas.openxmlformats.org/officeDocument/2006/relationships" r:embed="rId3"/>
        <a:srcRect l="7144" t="53722" r="82855" b="38944"/>
        <a:stretch/>
      </xdr:blipFill>
      <xdr:spPr>
        <a:xfrm>
          <a:off x="209550" y="22726650"/>
          <a:ext cx="1600200" cy="733426"/>
        </a:xfrm>
        <a:prstGeom prst="rect">
          <a:avLst/>
        </a:prstGeom>
      </xdr:spPr>
    </xdr:pic>
    <xdr:clientData/>
  </xdr:oneCellAnchor>
  <xdr:oneCellAnchor>
    <xdr:from>
      <xdr:col>4</xdr:col>
      <xdr:colOff>523875</xdr:colOff>
      <xdr:row>202</xdr:row>
      <xdr:rowOff>171450</xdr:rowOff>
    </xdr:from>
    <xdr:ext cx="960120" cy="3810"/>
    <xdr:pic>
      <xdr:nvPicPr>
        <xdr:cNvPr id="77"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5025" y="24022050"/>
          <a:ext cx="960120" cy="3810"/>
        </a:xfrm>
        <a:prstGeom prst="rect">
          <a:avLst/>
        </a:prstGeom>
        <a:noFill/>
      </xdr:spPr>
    </xdr:pic>
    <xdr:clientData/>
  </xdr:oneCellAnchor>
  <xdr:oneCellAnchor>
    <xdr:from>
      <xdr:col>6</xdr:col>
      <xdr:colOff>142876</xdr:colOff>
      <xdr:row>202</xdr:row>
      <xdr:rowOff>171450</xdr:rowOff>
    </xdr:from>
    <xdr:ext cx="499469" cy="3810"/>
    <xdr:pic>
      <xdr:nvPicPr>
        <xdr:cNvPr id="78" name="Picture 13" descr="http://www.barcodesoft.com/barcodesoft.ashx?text=6801&amp;s=micr&amp;r=96&amp;hrfontsize=12&amp;h=50&amp;w=20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343276" y="24022050"/>
          <a:ext cx="499469" cy="3810"/>
        </a:xfrm>
        <a:prstGeom prst="rect">
          <a:avLst/>
        </a:prstGeom>
        <a:noFill/>
      </xdr:spPr>
    </xdr:pic>
    <xdr:clientData/>
  </xdr:oneCellAnchor>
  <xdr:oneCellAnchor>
    <xdr:from>
      <xdr:col>1</xdr:col>
      <xdr:colOff>95250</xdr:colOff>
      <xdr:row>196</xdr:row>
      <xdr:rowOff>28575</xdr:rowOff>
    </xdr:from>
    <xdr:ext cx="1600200" cy="733426"/>
    <xdr:pic>
      <xdr:nvPicPr>
        <xdr:cNvPr id="79" name="Picture 78"/>
        <xdr:cNvPicPr>
          <a:picLocks noChangeAspect="1"/>
        </xdr:cNvPicPr>
      </xdr:nvPicPr>
      <xdr:blipFill rotWithShape="1">
        <a:blip xmlns:r="http://schemas.openxmlformats.org/officeDocument/2006/relationships" r:embed="rId3"/>
        <a:srcRect l="7144" t="53722" r="82855" b="38944"/>
        <a:stretch/>
      </xdr:blipFill>
      <xdr:spPr>
        <a:xfrm>
          <a:off x="276225" y="22736175"/>
          <a:ext cx="1600200" cy="733426"/>
        </a:xfrm>
        <a:prstGeom prst="rect">
          <a:avLst/>
        </a:prstGeom>
      </xdr:spPr>
    </xdr:pic>
    <xdr:clientData/>
  </xdr:oneCellAnchor>
  <xdr:oneCellAnchor>
    <xdr:from>
      <xdr:col>1</xdr:col>
      <xdr:colOff>28575</xdr:colOff>
      <xdr:row>196</xdr:row>
      <xdr:rowOff>19050</xdr:rowOff>
    </xdr:from>
    <xdr:ext cx="1600200" cy="733426"/>
    <xdr:pic>
      <xdr:nvPicPr>
        <xdr:cNvPr id="80" name="Picture 79"/>
        <xdr:cNvPicPr>
          <a:picLocks noChangeAspect="1"/>
        </xdr:cNvPicPr>
      </xdr:nvPicPr>
      <xdr:blipFill rotWithShape="1">
        <a:blip xmlns:r="http://schemas.openxmlformats.org/officeDocument/2006/relationships" r:embed="rId3"/>
        <a:srcRect l="7144" t="53722" r="82855" b="38944"/>
        <a:stretch/>
      </xdr:blipFill>
      <xdr:spPr>
        <a:xfrm>
          <a:off x="209550" y="22726650"/>
          <a:ext cx="1600200" cy="733426"/>
        </a:xfrm>
        <a:prstGeom prst="rect">
          <a:avLst/>
        </a:prstGeom>
      </xdr:spPr>
    </xdr:pic>
    <xdr:clientData/>
  </xdr:oneCellAnchor>
  <xdr:oneCellAnchor>
    <xdr:from>
      <xdr:col>4</xdr:col>
      <xdr:colOff>523875</xdr:colOff>
      <xdr:row>22</xdr:row>
      <xdr:rowOff>171450</xdr:rowOff>
    </xdr:from>
    <xdr:ext cx="955638" cy="3810"/>
    <xdr:pic>
      <xdr:nvPicPr>
        <xdr:cNvPr id="36"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103904" y="10323979"/>
          <a:ext cx="955638" cy="3810"/>
        </a:xfrm>
        <a:prstGeom prst="rect">
          <a:avLst/>
        </a:prstGeom>
        <a:noFill/>
      </xdr:spPr>
    </xdr:pic>
    <xdr:clientData/>
  </xdr:oneCellAnchor>
  <xdr:oneCellAnchor>
    <xdr:from>
      <xdr:col>4</xdr:col>
      <xdr:colOff>523875</xdr:colOff>
      <xdr:row>43</xdr:row>
      <xdr:rowOff>171450</xdr:rowOff>
    </xdr:from>
    <xdr:ext cx="955638" cy="3810"/>
    <xdr:pic>
      <xdr:nvPicPr>
        <xdr:cNvPr id="37"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43</xdr:row>
      <xdr:rowOff>171450</xdr:rowOff>
    </xdr:from>
    <xdr:ext cx="955638" cy="3810"/>
    <xdr:pic>
      <xdr:nvPicPr>
        <xdr:cNvPr id="38"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64</xdr:row>
      <xdr:rowOff>171450</xdr:rowOff>
    </xdr:from>
    <xdr:ext cx="955638" cy="3810"/>
    <xdr:pic>
      <xdr:nvPicPr>
        <xdr:cNvPr id="39"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64</xdr:row>
      <xdr:rowOff>171450</xdr:rowOff>
    </xdr:from>
    <xdr:ext cx="955638" cy="3810"/>
    <xdr:pic>
      <xdr:nvPicPr>
        <xdr:cNvPr id="40"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85</xdr:row>
      <xdr:rowOff>171450</xdr:rowOff>
    </xdr:from>
    <xdr:ext cx="955638" cy="3810"/>
    <xdr:pic>
      <xdr:nvPicPr>
        <xdr:cNvPr id="41"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85</xdr:row>
      <xdr:rowOff>171450</xdr:rowOff>
    </xdr:from>
    <xdr:ext cx="955638" cy="3810"/>
    <xdr:pic>
      <xdr:nvPicPr>
        <xdr:cNvPr id="42"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106</xdr:row>
      <xdr:rowOff>171450</xdr:rowOff>
    </xdr:from>
    <xdr:ext cx="955638" cy="3810"/>
    <xdr:pic>
      <xdr:nvPicPr>
        <xdr:cNvPr id="44"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106</xdr:row>
      <xdr:rowOff>171450</xdr:rowOff>
    </xdr:from>
    <xdr:ext cx="955638" cy="3810"/>
    <xdr:pic>
      <xdr:nvPicPr>
        <xdr:cNvPr id="45"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139</xdr:row>
      <xdr:rowOff>171450</xdr:rowOff>
    </xdr:from>
    <xdr:ext cx="955638" cy="3810"/>
    <xdr:pic>
      <xdr:nvPicPr>
        <xdr:cNvPr id="46"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139</xdr:row>
      <xdr:rowOff>171450</xdr:rowOff>
    </xdr:from>
    <xdr:ext cx="955638" cy="3810"/>
    <xdr:pic>
      <xdr:nvPicPr>
        <xdr:cNvPr id="47"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160</xdr:row>
      <xdr:rowOff>171450</xdr:rowOff>
    </xdr:from>
    <xdr:ext cx="955638" cy="3810"/>
    <xdr:pic>
      <xdr:nvPicPr>
        <xdr:cNvPr id="48"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160</xdr:row>
      <xdr:rowOff>171450</xdr:rowOff>
    </xdr:from>
    <xdr:ext cx="955638" cy="3810"/>
    <xdr:pic>
      <xdr:nvPicPr>
        <xdr:cNvPr id="50"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181</xdr:row>
      <xdr:rowOff>171450</xdr:rowOff>
    </xdr:from>
    <xdr:ext cx="955638" cy="3810"/>
    <xdr:pic>
      <xdr:nvPicPr>
        <xdr:cNvPr id="65"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181</xdr:row>
      <xdr:rowOff>171450</xdr:rowOff>
    </xdr:from>
    <xdr:ext cx="955638" cy="3810"/>
    <xdr:pic>
      <xdr:nvPicPr>
        <xdr:cNvPr id="66"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202</xdr:row>
      <xdr:rowOff>171450</xdr:rowOff>
    </xdr:from>
    <xdr:ext cx="955638" cy="3810"/>
    <xdr:pic>
      <xdr:nvPicPr>
        <xdr:cNvPr id="67"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oneCellAnchor>
    <xdr:from>
      <xdr:col>4</xdr:col>
      <xdr:colOff>523875</xdr:colOff>
      <xdr:row>202</xdr:row>
      <xdr:rowOff>171450</xdr:rowOff>
    </xdr:from>
    <xdr:ext cx="955638" cy="3810"/>
    <xdr:pic>
      <xdr:nvPicPr>
        <xdr:cNvPr id="68" name="Picture 12" descr="http://www.barcodesoft.com/barcodesoft.ashx?text=19601970&amp;s=micr&amp;r=96&amp;hrfontsize=12&amp;h=50&amp;w=20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2085975" y="5353050"/>
          <a:ext cx="955638" cy="3810"/>
        </a:xfrm>
        <a:prstGeom prst="rect">
          <a:avLst/>
        </a:prstGeom>
        <a:noFill/>
      </xdr:spPr>
    </xdr:pic>
    <xdr:clientData/>
  </xdr:oneCellAnchor>
  <xdr:twoCellAnchor editAs="oneCell">
    <xdr:from>
      <xdr:col>1</xdr:col>
      <xdr:colOff>95250</xdr:colOff>
      <xdr:row>21</xdr:row>
      <xdr:rowOff>47625</xdr:rowOff>
    </xdr:from>
    <xdr:to>
      <xdr:col>6</xdr:col>
      <xdr:colOff>505330</xdr:colOff>
      <xdr:row>22</xdr:row>
      <xdr:rowOff>133389</xdr:rowOff>
    </xdr:to>
    <xdr:pic>
      <xdr:nvPicPr>
        <xdr:cNvPr id="3" name="Picture 2" descr="Screen Clippi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6225" y="5038725"/>
          <a:ext cx="3620005" cy="276264"/>
        </a:xfrm>
        <a:prstGeom prst="rect">
          <a:avLst/>
        </a:prstGeom>
      </xdr:spPr>
    </xdr:pic>
    <xdr:clientData/>
  </xdr:twoCellAnchor>
  <xdr:twoCellAnchor editAs="oneCell">
    <xdr:from>
      <xdr:col>1</xdr:col>
      <xdr:colOff>104775</xdr:colOff>
      <xdr:row>42</xdr:row>
      <xdr:rowOff>9525</xdr:rowOff>
    </xdr:from>
    <xdr:to>
      <xdr:col>6</xdr:col>
      <xdr:colOff>562487</xdr:colOff>
      <xdr:row>43</xdr:row>
      <xdr:rowOff>95289</xdr:rowOff>
    </xdr:to>
    <xdr:pic>
      <xdr:nvPicPr>
        <xdr:cNvPr id="4" name="Picture 3" descr="Screen Clippi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5750" y="9753600"/>
          <a:ext cx="3667637" cy="276264"/>
        </a:xfrm>
        <a:prstGeom prst="rect">
          <a:avLst/>
        </a:prstGeom>
      </xdr:spPr>
    </xdr:pic>
    <xdr:clientData/>
  </xdr:twoCellAnchor>
  <xdr:twoCellAnchor editAs="oneCell">
    <xdr:from>
      <xdr:col>1</xdr:col>
      <xdr:colOff>95250</xdr:colOff>
      <xdr:row>63</xdr:row>
      <xdr:rowOff>57150</xdr:rowOff>
    </xdr:from>
    <xdr:to>
      <xdr:col>6</xdr:col>
      <xdr:colOff>524383</xdr:colOff>
      <xdr:row>64</xdr:row>
      <xdr:rowOff>142914</xdr:rowOff>
    </xdr:to>
    <xdr:pic>
      <xdr:nvPicPr>
        <xdr:cNvPr id="5" name="Picture 4" descr="Screen Clippi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76225" y="14268450"/>
          <a:ext cx="3639058" cy="276264"/>
        </a:xfrm>
        <a:prstGeom prst="rect">
          <a:avLst/>
        </a:prstGeom>
      </xdr:spPr>
    </xdr:pic>
    <xdr:clientData/>
  </xdr:twoCellAnchor>
  <xdr:twoCellAnchor editAs="oneCell">
    <xdr:from>
      <xdr:col>2</xdr:col>
      <xdr:colOff>19050</xdr:colOff>
      <xdr:row>84</xdr:row>
      <xdr:rowOff>76200</xdr:rowOff>
    </xdr:from>
    <xdr:to>
      <xdr:col>6</xdr:col>
      <xdr:colOff>362426</xdr:colOff>
      <xdr:row>85</xdr:row>
      <xdr:rowOff>104806</xdr:rowOff>
    </xdr:to>
    <xdr:pic>
      <xdr:nvPicPr>
        <xdr:cNvPr id="6" name="Picture 5" descr="Screen Clippin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42900" y="18773775"/>
          <a:ext cx="3410426" cy="219106"/>
        </a:xfrm>
        <a:prstGeom prst="rect">
          <a:avLst/>
        </a:prstGeom>
      </xdr:spPr>
    </xdr:pic>
    <xdr:clientData/>
  </xdr:twoCellAnchor>
  <xdr:twoCellAnchor editAs="oneCell">
    <xdr:from>
      <xdr:col>2</xdr:col>
      <xdr:colOff>19050</xdr:colOff>
      <xdr:row>105</xdr:row>
      <xdr:rowOff>76200</xdr:rowOff>
    </xdr:from>
    <xdr:to>
      <xdr:col>6</xdr:col>
      <xdr:colOff>572005</xdr:colOff>
      <xdr:row>106</xdr:row>
      <xdr:rowOff>123858</xdr:rowOff>
    </xdr:to>
    <xdr:pic>
      <xdr:nvPicPr>
        <xdr:cNvPr id="7" name="Picture 6" descr="Screen Clipping"/>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342900" y="23164800"/>
          <a:ext cx="3620005" cy="238158"/>
        </a:xfrm>
        <a:prstGeom prst="rect">
          <a:avLst/>
        </a:prstGeom>
      </xdr:spPr>
    </xdr:pic>
    <xdr:clientData/>
  </xdr:twoCellAnchor>
  <xdr:twoCellAnchor editAs="oneCell">
    <xdr:from>
      <xdr:col>1</xdr:col>
      <xdr:colOff>133350</xdr:colOff>
      <xdr:row>138</xdr:row>
      <xdr:rowOff>57150</xdr:rowOff>
    </xdr:from>
    <xdr:to>
      <xdr:col>6</xdr:col>
      <xdr:colOff>524378</xdr:colOff>
      <xdr:row>139</xdr:row>
      <xdr:rowOff>133387</xdr:rowOff>
    </xdr:to>
    <xdr:pic>
      <xdr:nvPicPr>
        <xdr:cNvPr id="8" name="Picture 7" descr="Screen Clippi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14325" y="29432250"/>
          <a:ext cx="3600953" cy="266737"/>
        </a:xfrm>
        <a:prstGeom prst="rect">
          <a:avLst/>
        </a:prstGeom>
      </xdr:spPr>
    </xdr:pic>
    <xdr:clientData/>
  </xdr:twoCellAnchor>
  <xdr:twoCellAnchor editAs="oneCell">
    <xdr:from>
      <xdr:col>2</xdr:col>
      <xdr:colOff>19050</xdr:colOff>
      <xdr:row>159</xdr:row>
      <xdr:rowOff>76200</xdr:rowOff>
    </xdr:from>
    <xdr:to>
      <xdr:col>6</xdr:col>
      <xdr:colOff>410058</xdr:colOff>
      <xdr:row>160</xdr:row>
      <xdr:rowOff>161964</xdr:rowOff>
    </xdr:to>
    <xdr:pic>
      <xdr:nvPicPr>
        <xdr:cNvPr id="11" name="Picture 10" descr="Screen Clippin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42900" y="34270950"/>
          <a:ext cx="3458058" cy="276264"/>
        </a:xfrm>
        <a:prstGeom prst="rect">
          <a:avLst/>
        </a:prstGeom>
      </xdr:spPr>
    </xdr:pic>
    <xdr:clientData/>
  </xdr:twoCellAnchor>
  <xdr:twoCellAnchor editAs="oneCell">
    <xdr:from>
      <xdr:col>1</xdr:col>
      <xdr:colOff>123825</xdr:colOff>
      <xdr:row>180</xdr:row>
      <xdr:rowOff>38100</xdr:rowOff>
    </xdr:from>
    <xdr:to>
      <xdr:col>6</xdr:col>
      <xdr:colOff>495800</xdr:colOff>
      <xdr:row>181</xdr:row>
      <xdr:rowOff>123864</xdr:rowOff>
    </xdr:to>
    <xdr:pic>
      <xdr:nvPicPr>
        <xdr:cNvPr id="12" name="Picture 11" descr="Screen Clippi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04800" y="38871525"/>
          <a:ext cx="3581900" cy="276264"/>
        </a:xfrm>
        <a:prstGeom prst="rect">
          <a:avLst/>
        </a:prstGeom>
      </xdr:spPr>
    </xdr:pic>
    <xdr:clientData/>
  </xdr:twoCellAnchor>
  <xdr:twoCellAnchor editAs="oneCell">
    <xdr:from>
      <xdr:col>1</xdr:col>
      <xdr:colOff>114300</xdr:colOff>
      <xdr:row>201</xdr:row>
      <xdr:rowOff>47625</xdr:rowOff>
    </xdr:from>
    <xdr:to>
      <xdr:col>6</xdr:col>
      <xdr:colOff>495801</xdr:colOff>
      <xdr:row>202</xdr:row>
      <xdr:rowOff>104810</xdr:rowOff>
    </xdr:to>
    <xdr:pic>
      <xdr:nvPicPr>
        <xdr:cNvPr id="13" name="Picture 12" descr="Screen Clipping"/>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95275" y="43481625"/>
          <a:ext cx="3591426" cy="247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A1:I17"/>
  <sheetViews>
    <sheetView topLeftCell="A37" workbookViewId="0">
      <selection activeCell="C3" sqref="C3"/>
    </sheetView>
  </sheetViews>
  <sheetFormatPr defaultColWidth="8.85546875" defaultRowHeight="18"/>
  <cols>
    <col min="1" max="1" width="3" style="97" customWidth="1"/>
    <col min="2" max="2" width="12.140625" style="97" customWidth="1"/>
    <col min="3" max="3" width="29.28515625" style="97" customWidth="1"/>
    <col min="4" max="4" width="8.85546875" style="97"/>
    <col min="5" max="5" width="10" style="97" customWidth="1"/>
    <col min="6" max="6" width="7.28515625" style="97" customWidth="1"/>
    <col min="7" max="8" width="8.85546875" style="97"/>
    <col min="9" max="9" width="4" style="97" customWidth="1"/>
    <col min="10" max="16384" width="8.85546875" style="97"/>
  </cols>
  <sheetData>
    <row r="1" spans="1:9" ht="23.25">
      <c r="A1" s="96"/>
      <c r="B1" s="158" t="s">
        <v>17</v>
      </c>
      <c r="C1" s="158"/>
      <c r="D1" s="158"/>
      <c r="E1" s="158"/>
      <c r="F1" s="158"/>
      <c r="G1" s="158"/>
      <c r="H1" s="158"/>
      <c r="I1" s="96"/>
    </row>
    <row r="2" spans="1:9">
      <c r="A2" s="96"/>
      <c r="I2" s="96"/>
    </row>
    <row r="3" spans="1:9" ht="20.25" customHeight="1">
      <c r="A3" s="96"/>
      <c r="B3" s="150" t="s">
        <v>7</v>
      </c>
      <c r="C3" s="149"/>
      <c r="D3" s="114"/>
      <c r="E3" s="151" t="s">
        <v>84</v>
      </c>
      <c r="F3" s="160"/>
      <c r="G3" s="160"/>
      <c r="I3" s="96"/>
    </row>
    <row r="4" spans="1:9" ht="114.75" customHeight="1">
      <c r="A4" s="96"/>
      <c r="I4" s="96"/>
    </row>
    <row r="5" spans="1:9">
      <c r="A5" s="96"/>
      <c r="I5" s="96"/>
    </row>
    <row r="6" spans="1:9">
      <c r="A6" s="96"/>
      <c r="I6" s="96"/>
    </row>
    <row r="7" spans="1:9">
      <c r="A7" s="96"/>
      <c r="B7" s="159" t="s">
        <v>18</v>
      </c>
      <c r="C7" s="159"/>
      <c r="D7" s="159"/>
      <c r="E7" s="159"/>
      <c r="F7" s="159"/>
      <c r="G7" s="159"/>
      <c r="H7" s="159"/>
      <c r="I7" s="96"/>
    </row>
    <row r="8" spans="1:9" ht="18.75" thickBot="1">
      <c r="A8" s="96"/>
      <c r="B8" s="113"/>
      <c r="C8" s="113"/>
      <c r="D8" s="113"/>
      <c r="E8" s="113"/>
      <c r="F8" s="113"/>
      <c r="G8" s="113"/>
      <c r="H8" s="113"/>
      <c r="I8" s="96"/>
    </row>
    <row r="9" spans="1:9">
      <c r="A9" s="96"/>
      <c r="B9" s="99"/>
      <c r="C9" s="118"/>
      <c r="D9" s="119" t="s">
        <v>82</v>
      </c>
      <c r="F9" s="161" t="s">
        <v>83</v>
      </c>
      <c r="G9" s="162"/>
      <c r="H9" s="100"/>
      <c r="I9" s="96"/>
    </row>
    <row r="10" spans="1:9">
      <c r="A10" s="96"/>
      <c r="B10" s="101"/>
      <c r="C10" s="116" t="s">
        <v>8</v>
      </c>
      <c r="D10" s="120">
        <f>'Checks &amp; Register'!H3</f>
        <v>0</v>
      </c>
      <c r="F10" s="163">
        <v>18</v>
      </c>
      <c r="G10" s="164"/>
      <c r="I10" s="96"/>
    </row>
    <row r="11" spans="1:9">
      <c r="A11" s="96"/>
      <c r="B11" s="101"/>
      <c r="C11" s="117" t="s">
        <v>9</v>
      </c>
      <c r="D11" s="121">
        <f>'Checks &amp; Register'!T3</f>
        <v>0</v>
      </c>
      <c r="F11" s="154">
        <v>24</v>
      </c>
      <c r="G11" s="155"/>
      <c r="I11" s="96"/>
    </row>
    <row r="12" spans="1:9" ht="18.75" thickBot="1">
      <c r="A12" s="96"/>
      <c r="B12" s="101"/>
      <c r="C12" s="116"/>
      <c r="D12" s="120"/>
      <c r="E12" s="102"/>
      <c r="F12" s="122"/>
      <c r="G12" s="123"/>
      <c r="I12" s="96"/>
    </row>
    <row r="13" spans="1:9" ht="18.75" thickBot="1">
      <c r="A13" s="96"/>
      <c r="B13" s="98" t="s">
        <v>15</v>
      </c>
      <c r="C13" s="103" t="s">
        <v>15</v>
      </c>
      <c r="D13" s="124">
        <f>SUM(D10:D11)</f>
        <v>0</v>
      </c>
      <c r="E13" s="115"/>
      <c r="F13" s="156">
        <v>42</v>
      </c>
      <c r="G13" s="157"/>
      <c r="I13" s="96"/>
    </row>
    <row r="14" spans="1:9">
      <c r="A14" s="96"/>
      <c r="I14" s="96"/>
    </row>
    <row r="15" spans="1:9">
      <c r="A15" s="96"/>
      <c r="B15" s="96"/>
      <c r="C15" s="96"/>
      <c r="D15" s="96"/>
      <c r="E15" s="96"/>
      <c r="F15" s="96"/>
      <c r="G15" s="96"/>
      <c r="H15" s="96"/>
      <c r="I15" s="96"/>
    </row>
    <row r="17" spans="3:4">
      <c r="C17" s="104"/>
      <c r="D17" s="105"/>
    </row>
  </sheetData>
  <sheetProtection sheet="1" objects="1" scenarios="1" selectLockedCells="1"/>
  <mergeCells count="7">
    <mergeCell ref="F11:G11"/>
    <mergeCell ref="F13:G13"/>
    <mergeCell ref="B1:H1"/>
    <mergeCell ref="B7:H7"/>
    <mergeCell ref="F3:G3"/>
    <mergeCell ref="F9:G9"/>
    <mergeCell ref="F10:G10"/>
  </mergeCells>
  <phoneticPr fontId="5" type="noConversion"/>
  <conditionalFormatting sqref="C3">
    <cfRule type="cellIs" dxfId="175" priority="3" stopIfTrue="1" operator="equal">
      <formula>"(your name)"</formula>
    </cfRule>
    <cfRule type="cellIs" dxfId="174" priority="4" stopIfTrue="1" operator="greaterThan">
      <formula>0</formula>
    </cfRule>
  </conditionalFormatting>
  <conditionalFormatting sqref="F3:G3">
    <cfRule type="expression" dxfId="173" priority="1">
      <formula>$F$3&gt;0</formula>
    </cfRule>
  </conditionalFormatting>
  <pageMargins left="0.75" right="0.75" top="1" bottom="1" header="0.5" footer="0.5"/>
  <pageSetup scale="98" orientation="portrait" r:id="rId1"/>
  <headerFooter alignWithMargins="0">
    <oddHeader>&amp;LCheck Writing Assignment&amp;R(C) Mike Wood and Jeff Hinton - 2012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222"/>
  <sheetViews>
    <sheetView tabSelected="1" topLeftCell="A76" zoomScale="106" zoomScaleNormal="106" zoomScalePageLayoutView="106" workbookViewId="0">
      <selection activeCell="O95" sqref="O95"/>
    </sheetView>
  </sheetViews>
  <sheetFormatPr defaultColWidth="8.85546875" defaultRowHeight="15" customHeight="1"/>
  <cols>
    <col min="1" max="1" width="2.7109375" style="15" customWidth="1"/>
    <col min="2" max="2" width="2.140625" style="15" customWidth="1"/>
    <col min="3" max="3" width="9.7109375" style="15" customWidth="1"/>
    <col min="4" max="5" width="8.85546875" style="15"/>
    <col min="6" max="6" width="18.42578125" style="15" bestFit="1" customWidth="1"/>
    <col min="7" max="7" width="11.140625" style="15" customWidth="1"/>
    <col min="8" max="8" width="8.7109375" style="15" customWidth="1"/>
    <col min="9" max="9" width="9.140625" style="15" customWidth="1"/>
    <col min="10" max="10" width="3.42578125" style="39" customWidth="1"/>
    <col min="11" max="11" width="7.140625" style="15" customWidth="1"/>
    <col min="12" max="12" width="7.42578125" style="5" customWidth="1"/>
    <col min="13" max="13" width="2.42578125" style="15" customWidth="1"/>
    <col min="14" max="14" width="11.28515625" style="15" bestFit="1" customWidth="1"/>
    <col min="15" max="15" width="11.140625" style="15" bestFit="1" customWidth="1"/>
    <col min="16" max="16" width="9" style="15" customWidth="1"/>
    <col min="17" max="17" width="25" style="15" bestFit="1" customWidth="1"/>
    <col min="18" max="20" width="12.7109375" style="15" customWidth="1"/>
    <col min="21" max="21" width="19.140625" style="15" bestFit="1" customWidth="1"/>
    <col min="22" max="16384" width="8.85546875" style="15"/>
  </cols>
  <sheetData>
    <row r="1" spans="1:26" ht="24" customHeight="1">
      <c r="A1" s="184" t="s">
        <v>8</v>
      </c>
      <c r="B1" s="184"/>
      <c r="C1" s="184"/>
      <c r="D1" s="184"/>
      <c r="E1" s="184"/>
      <c r="F1" s="184"/>
      <c r="G1" s="184"/>
      <c r="H1" s="184"/>
      <c r="I1" s="184"/>
      <c r="J1" s="184"/>
      <c r="K1" s="184"/>
      <c r="L1" s="184"/>
      <c r="M1" s="95">
        <f ca="1">TODAY()</f>
        <v>42251</v>
      </c>
      <c r="O1" s="184" t="s">
        <v>9</v>
      </c>
      <c r="P1" s="184"/>
      <c r="Q1" s="184"/>
      <c r="R1" s="184"/>
      <c r="S1" s="184"/>
      <c r="T1" s="184"/>
      <c r="U1" s="8"/>
      <c r="V1" s="8"/>
      <c r="W1" s="8"/>
      <c r="X1" s="8"/>
      <c r="Y1" s="8"/>
      <c r="Z1" s="8"/>
    </row>
    <row r="2" spans="1:26" ht="15" customHeight="1" thickBot="1">
      <c r="A2" s="4"/>
      <c r="B2" s="4"/>
      <c r="C2" s="4"/>
      <c r="D2" s="4"/>
      <c r="E2" s="4"/>
      <c r="F2" s="4"/>
      <c r="G2" s="4"/>
      <c r="H2" s="4"/>
      <c r="I2" s="4"/>
      <c r="J2" s="4"/>
      <c r="K2" s="4"/>
      <c r="L2" s="4"/>
    </row>
    <row r="3" spans="1:26" ht="15" customHeight="1" thickBot="1">
      <c r="B3" s="16" t="s">
        <v>6</v>
      </c>
      <c r="C3" s="16"/>
      <c r="D3" s="193">
        <f>Score!C3</f>
        <v>0</v>
      </c>
      <c r="E3" s="193"/>
      <c r="F3" s="17"/>
      <c r="G3" s="16" t="s">
        <v>5</v>
      </c>
      <c r="H3" s="18">
        <f>COUNTIF(C25:C205,"OK")*2</f>
        <v>0</v>
      </c>
      <c r="J3" s="19">
        <f ca="1">TODAY()</f>
        <v>42251</v>
      </c>
      <c r="O3" s="7">
        <f>Score!Q2</f>
        <v>0</v>
      </c>
      <c r="P3" s="1"/>
      <c r="Q3" s="1"/>
      <c r="R3" s="194" t="s">
        <v>14</v>
      </c>
      <c r="S3" s="195"/>
      <c r="T3" s="63">
        <f>SUM(V9:V21)*2</f>
        <v>0</v>
      </c>
    </row>
    <row r="4" spans="1:26" ht="15" customHeight="1">
      <c r="B4" s="16"/>
      <c r="C4" s="16"/>
      <c r="D4" s="9"/>
      <c r="E4" s="9"/>
      <c r="F4" s="17"/>
      <c r="G4" s="16"/>
      <c r="H4" s="16"/>
      <c r="J4" s="19"/>
      <c r="O4" s="7"/>
      <c r="P4" s="1"/>
      <c r="Q4" s="1"/>
      <c r="R4" s="3"/>
      <c r="S4" s="10"/>
    </row>
    <row r="5" spans="1:26" ht="50.1" customHeight="1">
      <c r="B5" s="16"/>
      <c r="C5" s="185" t="s">
        <v>21</v>
      </c>
      <c r="D5" s="185"/>
      <c r="E5" s="185"/>
      <c r="F5" s="185"/>
      <c r="G5" s="185"/>
      <c r="H5" s="185"/>
      <c r="I5" s="185"/>
      <c r="J5" s="185"/>
      <c r="K5" s="185"/>
      <c r="L5" s="185"/>
      <c r="O5" s="196" t="s">
        <v>63</v>
      </c>
      <c r="P5" s="196"/>
      <c r="Q5" s="196"/>
      <c r="R5" s="196"/>
      <c r="S5" s="196"/>
      <c r="T5" s="196"/>
    </row>
    <row r="6" spans="1:26" ht="50.1" customHeight="1">
      <c r="B6" s="16"/>
      <c r="C6" s="185" t="s">
        <v>81</v>
      </c>
      <c r="D6" s="185"/>
      <c r="E6" s="185"/>
      <c r="F6" s="185"/>
      <c r="G6" s="185"/>
      <c r="H6" s="185"/>
      <c r="I6" s="185"/>
      <c r="J6" s="185"/>
      <c r="K6" s="185"/>
      <c r="L6" s="185"/>
      <c r="O6" s="196"/>
      <c r="P6" s="196"/>
      <c r="Q6" s="196"/>
      <c r="R6" s="196"/>
      <c r="S6" s="196"/>
      <c r="T6" s="196"/>
    </row>
    <row r="7" spans="1:26" ht="15" customHeight="1" thickBot="1">
      <c r="J7" s="15"/>
      <c r="L7" s="15"/>
    </row>
    <row r="8" spans="1:26" ht="15" customHeight="1">
      <c r="A8" s="12"/>
      <c r="B8" s="20"/>
      <c r="C8" s="20"/>
      <c r="D8" s="20"/>
      <c r="E8" s="20"/>
      <c r="F8" s="20"/>
      <c r="G8" s="20"/>
      <c r="H8" s="20"/>
      <c r="I8" s="20"/>
      <c r="J8" s="21"/>
      <c r="K8" s="20"/>
      <c r="L8" s="22"/>
      <c r="O8" s="204" t="s">
        <v>10</v>
      </c>
      <c r="P8" s="206" t="s">
        <v>2</v>
      </c>
      <c r="Q8" s="186" t="s">
        <v>11</v>
      </c>
      <c r="R8" s="186" t="s">
        <v>23</v>
      </c>
      <c r="S8" s="186" t="s">
        <v>24</v>
      </c>
      <c r="T8" s="188" t="s">
        <v>12</v>
      </c>
    </row>
    <row r="9" spans="1:26" ht="15" customHeight="1" thickBot="1">
      <c r="A9" s="12"/>
      <c r="B9" s="23"/>
      <c r="C9" s="177" t="s">
        <v>60</v>
      </c>
      <c r="D9" s="177"/>
      <c r="E9" s="24"/>
      <c r="F9" s="23"/>
      <c r="G9" s="23"/>
      <c r="H9" s="23"/>
      <c r="I9" s="23"/>
      <c r="J9" s="178" t="s">
        <v>64</v>
      </c>
      <c r="K9" s="179"/>
      <c r="L9" s="25"/>
      <c r="O9" s="205"/>
      <c r="P9" s="207"/>
      <c r="Q9" s="187"/>
      <c r="R9" s="187"/>
      <c r="S9" s="187"/>
      <c r="T9" s="189"/>
      <c r="U9" s="2"/>
    </row>
    <row r="10" spans="1:26" ht="15" customHeight="1">
      <c r="A10" s="12"/>
      <c r="B10" s="23"/>
      <c r="C10" s="26" t="s">
        <v>19</v>
      </c>
      <c r="D10" s="27"/>
      <c r="E10" s="23"/>
      <c r="F10" s="23"/>
      <c r="G10" s="23"/>
      <c r="H10" s="23"/>
      <c r="I10" s="23"/>
      <c r="J10" s="11"/>
      <c r="K10" s="23"/>
      <c r="L10" s="25"/>
      <c r="O10" s="66"/>
      <c r="P10" s="91" t="s">
        <v>16</v>
      </c>
      <c r="Q10" s="92" t="s">
        <v>13</v>
      </c>
      <c r="R10" s="67"/>
      <c r="S10" s="67"/>
      <c r="T10" s="139"/>
      <c r="U10" s="93" t="str">
        <f>IF(AND(P10="july 1",Q10="beginning balance",T10=2054.75),"ü","û")</f>
        <v>û</v>
      </c>
      <c r="V10" s="94">
        <f>IF(U10="ü",1,0)</f>
        <v>0</v>
      </c>
    </row>
    <row r="11" spans="1:26" ht="15" customHeight="1">
      <c r="A11" s="12"/>
      <c r="B11" s="23"/>
      <c r="C11" s="26" t="s">
        <v>20</v>
      </c>
      <c r="D11" s="27"/>
      <c r="E11" s="23"/>
      <c r="F11" s="23"/>
      <c r="G11" s="23" t="s">
        <v>2</v>
      </c>
      <c r="H11" s="192"/>
      <c r="I11" s="192"/>
      <c r="J11" s="192"/>
      <c r="K11" s="192"/>
      <c r="L11" s="28"/>
      <c r="O11" s="126"/>
      <c r="P11" s="127"/>
      <c r="Q11" s="128"/>
      <c r="R11" s="129"/>
      <c r="S11" s="130"/>
      <c r="T11" s="131"/>
      <c r="U11" s="93" t="str">
        <f>IF(AND(O11=1,P11="july 1",Q11="Bank of America",R11=952,T11=1102.75),"ü","û")</f>
        <v>û</v>
      </c>
      <c r="V11" s="94">
        <f t="shared" ref="V11:V21" si="0">IF(U11="ü",1,0)</f>
        <v>0</v>
      </c>
    </row>
    <row r="12" spans="1:26" ht="15" customHeight="1">
      <c r="A12" s="12"/>
      <c r="B12" s="23"/>
      <c r="C12" s="23"/>
      <c r="D12" s="23"/>
      <c r="E12" s="23"/>
      <c r="F12" s="23"/>
      <c r="G12" s="23"/>
      <c r="H12" s="23"/>
      <c r="I12" s="23"/>
      <c r="J12" s="11"/>
      <c r="K12" s="23"/>
      <c r="L12" s="25"/>
      <c r="O12" s="132"/>
      <c r="P12" s="133"/>
      <c r="Q12" s="134"/>
      <c r="R12" s="135"/>
      <c r="S12" s="135"/>
      <c r="T12" s="136"/>
      <c r="U12" s="93" t="str">
        <f>IF(AND(O12=2,P12="july 1",Q12="Anywhere, UT",R12=70.5,T12=1032.25),"ü","û")</f>
        <v>û</v>
      </c>
      <c r="V12" s="94">
        <f t="shared" si="0"/>
        <v>0</v>
      </c>
    </row>
    <row r="13" spans="1:26" ht="15" customHeight="1">
      <c r="A13" s="12"/>
      <c r="B13" s="23"/>
      <c r="C13" s="166" t="s">
        <v>3</v>
      </c>
      <c r="D13" s="23"/>
      <c r="E13" s="23"/>
      <c r="F13" s="23"/>
      <c r="G13" s="23"/>
      <c r="H13" s="23"/>
      <c r="I13" s="23"/>
      <c r="J13" s="11"/>
      <c r="K13" s="23"/>
      <c r="L13" s="25"/>
      <c r="O13" s="126"/>
      <c r="P13" s="127"/>
      <c r="Q13" s="128"/>
      <c r="R13" s="129"/>
      <c r="S13" s="129"/>
      <c r="T13" s="131"/>
      <c r="U13" s="93" t="str">
        <f>IF(AND(O13=3,P13="july 3",Q13="Bank of Utah",R13=230,T13=802.25),"ü","û")</f>
        <v>û</v>
      </c>
      <c r="V13" s="94">
        <f t="shared" si="0"/>
        <v>0</v>
      </c>
    </row>
    <row r="14" spans="1:26" ht="15" customHeight="1">
      <c r="A14" s="12"/>
      <c r="B14" s="29"/>
      <c r="C14" s="167"/>
      <c r="D14" s="168"/>
      <c r="E14" s="168"/>
      <c r="F14" s="168"/>
      <c r="G14" s="168"/>
      <c r="H14" s="168"/>
      <c r="I14" s="168"/>
      <c r="J14" s="30" t="s">
        <v>4</v>
      </c>
      <c r="K14" s="125"/>
      <c r="L14" s="25"/>
      <c r="N14" s="5"/>
      <c r="O14" s="132"/>
      <c r="P14" s="127"/>
      <c r="Q14" s="134"/>
      <c r="R14" s="135"/>
      <c r="S14" s="135"/>
      <c r="T14" s="136"/>
      <c r="U14" s="93" t="str">
        <f>IF(AND(O14=4,P14="july 6",Q14="Allstate Insurance",R14=98,T14=704.25),"ü","û")</f>
        <v>û</v>
      </c>
      <c r="V14" s="94">
        <f t="shared" si="0"/>
        <v>0</v>
      </c>
    </row>
    <row r="15" spans="1:26" ht="15" customHeight="1">
      <c r="A15" s="12"/>
      <c r="B15" s="23"/>
      <c r="C15" s="23"/>
      <c r="D15" s="23"/>
      <c r="E15" s="23"/>
      <c r="F15" s="23"/>
      <c r="G15" s="23"/>
      <c r="H15" s="23"/>
      <c r="I15" s="23"/>
      <c r="J15" s="11"/>
      <c r="K15" s="23"/>
      <c r="L15" s="25"/>
      <c r="O15" s="126"/>
      <c r="P15" s="127"/>
      <c r="Q15" s="128"/>
      <c r="R15" s="129"/>
      <c r="S15" s="129"/>
      <c r="T15" s="131"/>
      <c r="U15" s="93" t="str">
        <f>IF(AND(O15=5,P15="july 9",Q15="Chevron",R15=51.9,T15=652.35),"ü","û")</f>
        <v>û</v>
      </c>
      <c r="V15" s="94">
        <f t="shared" si="0"/>
        <v>0</v>
      </c>
    </row>
    <row r="16" spans="1:26" ht="15" customHeight="1">
      <c r="A16" s="12"/>
      <c r="B16" s="23"/>
      <c r="C16" s="168"/>
      <c r="D16" s="168"/>
      <c r="E16" s="168"/>
      <c r="F16" s="168"/>
      <c r="G16" s="168"/>
      <c r="H16" s="168"/>
      <c r="I16" s="168"/>
      <c r="J16" s="11"/>
      <c r="K16" s="23" t="s">
        <v>0</v>
      </c>
      <c r="L16" s="25"/>
      <c r="O16" s="132"/>
      <c r="P16" s="133"/>
      <c r="Q16" s="134"/>
      <c r="R16" s="135"/>
      <c r="S16" s="137"/>
      <c r="T16" s="136"/>
      <c r="U16" s="93" t="str">
        <f>IF(AND(P16="july 10",Q16="Deposit",S16=1002.24,T16=1654.59),"ü","û")</f>
        <v>û</v>
      </c>
      <c r="V16" s="94">
        <f t="shared" si="0"/>
        <v>0</v>
      </c>
    </row>
    <row r="17" spans="1:22" ht="15" customHeight="1">
      <c r="A17" s="12"/>
      <c r="B17" s="23"/>
      <c r="C17" s="31"/>
      <c r="D17" s="32"/>
      <c r="E17" s="32"/>
      <c r="F17" s="32"/>
      <c r="G17" s="32"/>
      <c r="H17" s="32"/>
      <c r="I17" s="33"/>
      <c r="J17" s="11"/>
      <c r="K17" s="23"/>
      <c r="L17" s="25"/>
      <c r="O17" s="126"/>
      <c r="P17" s="127"/>
      <c r="Q17" s="128"/>
      <c r="R17" s="138"/>
      <c r="S17" s="129"/>
      <c r="T17" s="131"/>
      <c r="U17" s="93" t="str">
        <f>IF(AND(O17=6,P17="july 12",Q17="AT&amp;T",R17=72,T17=1582.59),"ü","û")</f>
        <v>û</v>
      </c>
      <c r="V17" s="94">
        <f t="shared" si="0"/>
        <v>0</v>
      </c>
    </row>
    <row r="18" spans="1:22" ht="15" customHeight="1">
      <c r="A18" s="12"/>
      <c r="B18" s="23"/>
      <c r="C18" s="31"/>
      <c r="D18" s="32"/>
      <c r="E18" s="32"/>
      <c r="F18" s="32"/>
      <c r="G18" s="32"/>
      <c r="H18" s="32"/>
      <c r="I18" s="32"/>
      <c r="J18" s="11"/>
      <c r="K18" s="23"/>
      <c r="L18" s="25"/>
      <c r="O18" s="132"/>
      <c r="P18" s="133"/>
      <c r="Q18" s="134"/>
      <c r="R18" s="135"/>
      <c r="S18" s="137"/>
      <c r="T18" s="136"/>
      <c r="U18" s="93" t="str">
        <f>IF(AND(O18=7,P18="july 13",Q18="Texas Roadhouse",R18=40.68,T18=1541.91),"ü","û")</f>
        <v>û</v>
      </c>
      <c r="V18" s="94">
        <f t="shared" si="0"/>
        <v>0</v>
      </c>
    </row>
    <row r="19" spans="1:22" ht="15" customHeight="1">
      <c r="A19" s="12"/>
      <c r="B19" s="23"/>
      <c r="C19" s="31"/>
      <c r="D19" s="32"/>
      <c r="E19" s="32"/>
      <c r="F19" s="32"/>
      <c r="G19" s="32"/>
      <c r="H19" s="32"/>
      <c r="I19" s="32"/>
      <c r="J19" s="11"/>
      <c r="K19" s="23"/>
      <c r="L19" s="25"/>
      <c r="O19" s="126"/>
      <c r="P19" s="127"/>
      <c r="Q19" s="128"/>
      <c r="R19" s="138"/>
      <c r="S19" s="129"/>
      <c r="T19" s="131"/>
      <c r="U19" s="93" t="str">
        <f>IF(AND(O19=8,P19="july 15",Q19="Harmon's",R19=334.27,T19=1207.64),"ü","û")</f>
        <v>û</v>
      </c>
      <c r="V19" s="94">
        <f t="shared" si="0"/>
        <v>0</v>
      </c>
    </row>
    <row r="20" spans="1:22" ht="15" customHeight="1">
      <c r="A20" s="12"/>
      <c r="B20" s="23"/>
      <c r="C20" s="31"/>
      <c r="D20" s="32"/>
      <c r="E20" s="32"/>
      <c r="F20" s="32"/>
      <c r="G20" s="32"/>
      <c r="H20" s="32"/>
      <c r="I20" s="32"/>
      <c r="J20" s="11"/>
      <c r="K20" s="23"/>
      <c r="L20" s="25"/>
      <c r="O20" s="132"/>
      <c r="P20" s="133"/>
      <c r="Q20" s="134"/>
      <c r="R20" s="135"/>
      <c r="S20" s="137"/>
      <c r="T20" s="136"/>
      <c r="U20" s="93" t="str">
        <f>IF(AND(O20=9,P20="july 16",Q20="Little Tots Daycare",R20=360,T20=847.64),"ü","û")</f>
        <v>û</v>
      </c>
      <c r="V20" s="94">
        <f t="shared" si="0"/>
        <v>0</v>
      </c>
    </row>
    <row r="21" spans="1:22" ht="15" customHeight="1">
      <c r="A21" s="12"/>
      <c r="B21" s="23"/>
      <c r="C21" s="34" t="s">
        <v>1</v>
      </c>
      <c r="D21" s="168"/>
      <c r="E21" s="168"/>
      <c r="F21" s="23"/>
      <c r="G21" s="170">
        <f>Score!$C$3</f>
        <v>0</v>
      </c>
      <c r="H21" s="170"/>
      <c r="I21" s="170"/>
      <c r="J21" s="170"/>
      <c r="K21" s="170"/>
      <c r="L21" s="25"/>
      <c r="O21" s="68" t="s">
        <v>22</v>
      </c>
      <c r="P21" s="127"/>
      <c r="Q21" s="128"/>
      <c r="R21" s="129"/>
      <c r="S21" s="138"/>
      <c r="T21" s="131"/>
      <c r="U21" s="93" t="str">
        <f>IF(AND(O21="debit",P21="july 20",Q21="Walmart",R21=84.75,T21=762.89),"ü","û")</f>
        <v>û</v>
      </c>
      <c r="V21" s="94">
        <f t="shared" si="0"/>
        <v>0</v>
      </c>
    </row>
    <row r="22" spans="1:22" ht="15" customHeight="1">
      <c r="A22" s="12"/>
      <c r="B22" s="23"/>
      <c r="C22" s="180"/>
      <c r="D22" s="180"/>
      <c r="E22" s="180"/>
      <c r="F22" s="190"/>
      <c r="G22" s="182"/>
      <c r="H22" s="110"/>
      <c r="I22" s="110"/>
      <c r="J22" s="24"/>
      <c r="K22" s="24"/>
      <c r="L22" s="25"/>
      <c r="O22" s="72"/>
      <c r="P22" s="65"/>
      <c r="Q22" s="73"/>
      <c r="R22" s="74"/>
      <c r="S22" s="75"/>
      <c r="T22" s="77"/>
      <c r="U22" s="93"/>
    </row>
    <row r="23" spans="1:22" ht="15" customHeight="1" thickBot="1">
      <c r="A23" s="12"/>
      <c r="B23" s="35"/>
      <c r="C23" s="181"/>
      <c r="D23" s="181"/>
      <c r="E23" s="181"/>
      <c r="F23" s="191"/>
      <c r="G23" s="183"/>
      <c r="H23" s="111"/>
      <c r="I23" s="111"/>
      <c r="J23" s="11"/>
      <c r="K23" s="23"/>
      <c r="L23" s="36"/>
      <c r="O23" s="68"/>
      <c r="P23" s="64"/>
      <c r="Q23" s="69"/>
      <c r="R23" s="76"/>
      <c r="S23" s="70"/>
      <c r="T23" s="71"/>
      <c r="U23" s="93"/>
    </row>
    <row r="24" spans="1:22" ht="15" customHeight="1" thickBot="1">
      <c r="J24" s="37"/>
      <c r="K24" s="38"/>
      <c r="O24" s="78"/>
      <c r="P24" s="79"/>
      <c r="Q24" s="80"/>
      <c r="R24" s="81"/>
      <c r="S24" s="82"/>
      <c r="T24" s="83"/>
    </row>
    <row r="25" spans="1:22" ht="15" customHeight="1">
      <c r="C25" s="169" t="str">
        <f>IF(AND(D14="Bank of America",K14=952, C16="nine hundred fifty-two and no/100", D21="mortgage"),"OK","Keep Trying")</f>
        <v>Keep Trying</v>
      </c>
      <c r="D25" s="169"/>
      <c r="O25" s="5"/>
      <c r="P25" s="40"/>
      <c r="Q25" s="5"/>
      <c r="R25" s="5"/>
      <c r="S25" s="5"/>
      <c r="T25" s="5"/>
    </row>
    <row r="26" spans="1:22" ht="15" customHeight="1">
      <c r="C26" s="41"/>
      <c r="D26" s="41"/>
      <c r="O26" s="5"/>
      <c r="P26" s="6"/>
      <c r="Q26" s="5"/>
      <c r="R26" s="5"/>
      <c r="S26" s="5"/>
      <c r="T26" s="5"/>
    </row>
    <row r="27" spans="1:22" ht="74.25" customHeight="1">
      <c r="C27" s="208" t="s">
        <v>80</v>
      </c>
      <c r="D27" s="208"/>
      <c r="E27" s="208"/>
      <c r="F27" s="208"/>
      <c r="G27" s="208"/>
      <c r="H27" s="208"/>
      <c r="I27" s="208"/>
      <c r="J27" s="208"/>
      <c r="K27" s="208"/>
      <c r="L27" s="208"/>
      <c r="O27" s="5"/>
      <c r="P27" s="6"/>
      <c r="Q27" s="5"/>
      <c r="R27" s="5"/>
      <c r="S27" s="5"/>
      <c r="T27" s="5"/>
    </row>
    <row r="28" spans="1:22" ht="15" customHeight="1" thickBot="1">
      <c r="C28" s="17"/>
    </row>
    <row r="29" spans="1:22" ht="15" customHeight="1">
      <c r="A29" s="12"/>
      <c r="B29" s="42"/>
      <c r="C29" s="20"/>
      <c r="D29" s="20"/>
      <c r="E29" s="20"/>
      <c r="F29" s="20"/>
      <c r="G29" s="20"/>
      <c r="H29" s="20"/>
      <c r="I29" s="20"/>
      <c r="J29" s="21"/>
      <c r="K29" s="20"/>
      <c r="L29" s="22"/>
      <c r="N29" s="199" t="s">
        <v>25</v>
      </c>
      <c r="O29" s="200"/>
      <c r="P29" s="43"/>
      <c r="Q29" s="5"/>
      <c r="R29" s="5"/>
      <c r="S29" s="5"/>
      <c r="T29" s="5"/>
    </row>
    <row r="30" spans="1:22" ht="15" customHeight="1" thickBot="1">
      <c r="A30" s="12"/>
      <c r="B30" s="44"/>
      <c r="C30" s="177" t="s">
        <v>60</v>
      </c>
      <c r="D30" s="177"/>
      <c r="E30" s="24"/>
      <c r="F30" s="23"/>
      <c r="G30" s="23"/>
      <c r="H30" s="23"/>
      <c r="I30" s="23"/>
      <c r="J30" s="178" t="s">
        <v>65</v>
      </c>
      <c r="K30" s="179"/>
      <c r="L30" s="25"/>
      <c r="N30" s="201"/>
      <c r="O30" s="202"/>
      <c r="P30" s="43"/>
      <c r="Q30" s="5"/>
      <c r="R30" s="5"/>
      <c r="S30" s="5"/>
      <c r="T30" s="5"/>
    </row>
    <row r="31" spans="1:22" ht="15" customHeight="1" thickBot="1">
      <c r="A31" s="12"/>
      <c r="B31" s="44"/>
      <c r="C31" s="26" t="s">
        <v>19</v>
      </c>
      <c r="D31" s="27"/>
      <c r="E31" s="23"/>
      <c r="F31" s="23"/>
      <c r="G31" s="23"/>
      <c r="H31" s="23"/>
      <c r="I31" s="23"/>
      <c r="J31" s="11"/>
      <c r="K31" s="23"/>
      <c r="L31" s="25"/>
      <c r="N31" s="45"/>
      <c r="O31" s="13"/>
      <c r="P31" s="6"/>
      <c r="Q31" s="5"/>
      <c r="R31" s="5"/>
      <c r="S31" s="5"/>
      <c r="T31" s="5"/>
    </row>
    <row r="32" spans="1:22" ht="15" customHeight="1" thickBot="1">
      <c r="A32" s="12"/>
      <c r="B32" s="44"/>
      <c r="C32" s="26" t="s">
        <v>20</v>
      </c>
      <c r="D32" s="27"/>
      <c r="E32" s="23"/>
      <c r="F32" s="23"/>
      <c r="G32" s="23" t="s">
        <v>2</v>
      </c>
      <c r="H32" s="165"/>
      <c r="I32" s="165"/>
      <c r="J32" s="165"/>
      <c r="K32" s="165"/>
      <c r="L32" s="28"/>
      <c r="N32" s="46" t="s">
        <v>26</v>
      </c>
      <c r="O32" s="140"/>
      <c r="P32" s="6"/>
      <c r="Q32" s="5"/>
      <c r="R32" s="5"/>
      <c r="S32" s="5"/>
      <c r="T32" s="5"/>
    </row>
    <row r="33" spans="1:16" ht="15" customHeight="1" thickBot="1">
      <c r="A33" s="12"/>
      <c r="B33" s="44"/>
      <c r="C33" s="23"/>
      <c r="D33" s="23"/>
      <c r="E33" s="23"/>
      <c r="F33" s="23"/>
      <c r="G33" s="23"/>
      <c r="H33" s="23"/>
      <c r="I33" s="23"/>
      <c r="J33" s="11"/>
      <c r="K33" s="23"/>
      <c r="L33" s="25"/>
      <c r="N33" s="46"/>
      <c r="O33" s="47"/>
      <c r="P33" s="5"/>
    </row>
    <row r="34" spans="1:16" ht="15" customHeight="1" thickBot="1">
      <c r="A34" s="12"/>
      <c r="B34" s="44"/>
      <c r="C34" s="166" t="s">
        <v>3</v>
      </c>
      <c r="D34" s="23"/>
      <c r="E34" s="23"/>
      <c r="F34" s="23"/>
      <c r="G34" s="23"/>
      <c r="H34" s="23"/>
      <c r="I34" s="23"/>
      <c r="J34" s="11"/>
      <c r="K34" s="23"/>
      <c r="L34" s="25"/>
      <c r="N34" s="46" t="s">
        <v>27</v>
      </c>
      <c r="O34" s="140"/>
      <c r="P34" s="5"/>
    </row>
    <row r="35" spans="1:16" ht="15" customHeight="1" thickBot="1">
      <c r="A35" s="12"/>
      <c r="B35" s="48"/>
      <c r="C35" s="167"/>
      <c r="D35" s="168"/>
      <c r="E35" s="168"/>
      <c r="F35" s="168"/>
      <c r="G35" s="168"/>
      <c r="H35" s="168"/>
      <c r="I35" s="168"/>
      <c r="J35" s="30" t="s">
        <v>4</v>
      </c>
      <c r="K35" s="125"/>
      <c r="L35" s="25"/>
      <c r="N35" s="46"/>
      <c r="O35" s="47"/>
      <c r="P35" s="5"/>
    </row>
    <row r="36" spans="1:16" ht="15" customHeight="1" thickBot="1">
      <c r="A36" s="12"/>
      <c r="B36" s="44"/>
      <c r="C36" s="23"/>
      <c r="D36" s="84"/>
      <c r="E36" s="23"/>
      <c r="F36" s="23"/>
      <c r="G36" s="23"/>
      <c r="H36" s="23"/>
      <c r="I36" s="23"/>
      <c r="J36" s="11"/>
      <c r="K36" s="23"/>
      <c r="L36" s="25"/>
      <c r="N36" s="46" t="s">
        <v>28</v>
      </c>
      <c r="O36" s="140"/>
      <c r="P36" s="5"/>
    </row>
    <row r="37" spans="1:16" ht="15" customHeight="1" thickBot="1">
      <c r="A37" s="12"/>
      <c r="B37" s="44"/>
      <c r="C37" s="168"/>
      <c r="D37" s="168"/>
      <c r="E37" s="168"/>
      <c r="F37" s="168"/>
      <c r="G37" s="168"/>
      <c r="H37" s="168"/>
      <c r="I37" s="168"/>
      <c r="J37" s="11"/>
      <c r="K37" s="23" t="s">
        <v>0</v>
      </c>
      <c r="L37" s="25"/>
      <c r="N37" s="46"/>
      <c r="O37" s="47"/>
      <c r="P37" s="5"/>
    </row>
    <row r="38" spans="1:16" ht="15" customHeight="1" thickBot="1">
      <c r="A38" s="12"/>
      <c r="B38" s="44"/>
      <c r="C38" s="31"/>
      <c r="D38" s="32"/>
      <c r="E38" s="32"/>
      <c r="F38" s="32"/>
      <c r="G38" s="32"/>
      <c r="H38" s="32"/>
      <c r="I38" s="33"/>
      <c r="J38" s="11"/>
      <c r="K38" s="23"/>
      <c r="L38" s="25"/>
      <c r="N38" s="46" t="s">
        <v>29</v>
      </c>
      <c r="O38" s="85">
        <f>SUM(O32:O36)</f>
        <v>0</v>
      </c>
      <c r="P38" s="5"/>
    </row>
    <row r="39" spans="1:16" ht="15" customHeight="1">
      <c r="A39" s="12"/>
      <c r="B39" s="44"/>
      <c r="C39" s="31"/>
      <c r="D39" s="32"/>
      <c r="E39" s="32"/>
      <c r="F39" s="32"/>
      <c r="G39" s="32"/>
      <c r="H39" s="32"/>
      <c r="I39" s="32"/>
      <c r="J39" s="11"/>
      <c r="K39" s="23"/>
      <c r="L39" s="25"/>
      <c r="N39" s="45"/>
      <c r="O39" s="13"/>
      <c r="P39" s="5"/>
    </row>
    <row r="40" spans="1:16" ht="15" customHeight="1">
      <c r="A40" s="12"/>
      <c r="B40" s="44"/>
      <c r="C40" s="31"/>
      <c r="D40" s="32"/>
      <c r="E40" s="32"/>
      <c r="F40" s="32"/>
      <c r="G40" s="32"/>
      <c r="H40" s="32"/>
      <c r="I40" s="32"/>
      <c r="J40" s="11"/>
      <c r="K40" s="23"/>
      <c r="L40" s="25"/>
      <c r="N40" s="45"/>
      <c r="O40" s="13"/>
      <c r="P40" s="5"/>
    </row>
    <row r="41" spans="1:16" ht="15" customHeight="1">
      <c r="A41" s="12"/>
      <c r="B41" s="44"/>
      <c r="C41" s="31"/>
      <c r="D41" s="32"/>
      <c r="E41" s="32"/>
      <c r="F41" s="32"/>
      <c r="G41" s="32"/>
      <c r="H41" s="32"/>
      <c r="I41" s="32"/>
      <c r="J41" s="11"/>
      <c r="K41" s="23"/>
      <c r="L41" s="25"/>
      <c r="N41" s="45"/>
      <c r="O41" s="13"/>
      <c r="P41" s="5"/>
    </row>
    <row r="42" spans="1:16" ht="15" customHeight="1">
      <c r="A42" s="12"/>
      <c r="B42" s="44"/>
      <c r="C42" s="34" t="s">
        <v>1</v>
      </c>
      <c r="D42" s="171"/>
      <c r="E42" s="172"/>
      <c r="F42" s="23"/>
      <c r="G42" s="170">
        <f>Score!$C$3</f>
        <v>0</v>
      </c>
      <c r="H42" s="170"/>
      <c r="I42" s="170"/>
      <c r="J42" s="170"/>
      <c r="K42" s="170"/>
      <c r="L42" s="25"/>
      <c r="N42" s="45"/>
      <c r="O42" s="13"/>
      <c r="P42" s="5"/>
    </row>
    <row r="43" spans="1:16" ht="15" customHeight="1">
      <c r="A43" s="12"/>
      <c r="B43" s="44"/>
      <c r="C43" s="180"/>
      <c r="D43" s="180"/>
      <c r="E43" s="180"/>
      <c r="F43" s="190"/>
      <c r="G43" s="182"/>
      <c r="H43" s="110"/>
      <c r="I43" s="110"/>
      <c r="J43" s="24"/>
      <c r="K43" s="24"/>
      <c r="L43" s="25"/>
      <c r="N43" s="45"/>
      <c r="O43" s="13"/>
      <c r="P43" s="5"/>
    </row>
    <row r="44" spans="1:16" ht="15" customHeight="1" thickBot="1">
      <c r="A44" s="12"/>
      <c r="B44" s="49"/>
      <c r="C44" s="181"/>
      <c r="D44" s="181"/>
      <c r="E44" s="181"/>
      <c r="F44" s="191"/>
      <c r="G44" s="183"/>
      <c r="H44" s="111"/>
      <c r="I44" s="111"/>
      <c r="J44" s="50"/>
      <c r="K44" s="35"/>
      <c r="L44" s="36"/>
      <c r="N44" s="51"/>
      <c r="O44" s="52"/>
      <c r="P44" s="5"/>
    </row>
    <row r="46" spans="1:16" ht="15" customHeight="1">
      <c r="C46" s="169" t="str">
        <f>IF(AND(D35="Anywhere, UT",K35=70.5, C37="seventy and 50/100", D42="utility services"),"OK","Keep Trying")</f>
        <v>Keep Trying</v>
      </c>
      <c r="D46" s="169"/>
    </row>
    <row r="47" spans="1:16" ht="15" customHeight="1">
      <c r="C47" s="41"/>
      <c r="D47" s="41"/>
    </row>
    <row r="48" spans="1:16" ht="51.75" customHeight="1">
      <c r="C48" s="209" t="s">
        <v>79</v>
      </c>
      <c r="D48" s="209"/>
      <c r="E48" s="209"/>
      <c r="F48" s="209"/>
      <c r="G48" s="209"/>
      <c r="H48" s="209"/>
      <c r="I48" s="209"/>
      <c r="J48" s="209"/>
      <c r="K48" s="209"/>
      <c r="L48" s="209"/>
    </row>
    <row r="49" spans="1:20" ht="15" customHeight="1" thickBot="1">
      <c r="Q49" s="211"/>
    </row>
    <row r="50" spans="1:20" ht="15" customHeight="1">
      <c r="A50" s="12"/>
      <c r="B50" s="42"/>
      <c r="C50" s="20"/>
      <c r="D50" s="20"/>
      <c r="E50" s="20"/>
      <c r="F50" s="20"/>
      <c r="G50" s="20"/>
      <c r="H50" s="20"/>
      <c r="I50" s="20"/>
      <c r="J50" s="21"/>
      <c r="K50" s="20"/>
      <c r="L50" s="22"/>
      <c r="Q50" s="211"/>
    </row>
    <row r="51" spans="1:20" ht="15" customHeight="1">
      <c r="A51" s="12"/>
      <c r="B51" s="44"/>
      <c r="C51" s="177" t="s">
        <v>60</v>
      </c>
      <c r="D51" s="177"/>
      <c r="E51" s="24"/>
      <c r="F51" s="23"/>
      <c r="G51" s="23"/>
      <c r="H51" s="23"/>
      <c r="I51" s="23"/>
      <c r="J51" s="178" t="s">
        <v>66</v>
      </c>
      <c r="K51" s="179"/>
      <c r="L51" s="25"/>
      <c r="O51" s="5"/>
      <c r="P51" s="6"/>
      <c r="Q51" s="211"/>
      <c r="R51" s="5"/>
      <c r="S51" s="5"/>
      <c r="T51" s="5"/>
    </row>
    <row r="52" spans="1:20" ht="15" customHeight="1">
      <c r="A52" s="12"/>
      <c r="B52" s="44"/>
      <c r="C52" s="26" t="s">
        <v>19</v>
      </c>
      <c r="D52" s="27"/>
      <c r="E52" s="23"/>
      <c r="F52" s="23"/>
      <c r="G52" s="23"/>
      <c r="H52" s="23"/>
      <c r="I52" s="23"/>
      <c r="J52" s="11"/>
      <c r="K52" s="23"/>
      <c r="L52" s="25"/>
      <c r="O52" s="5"/>
      <c r="P52" s="6"/>
      <c r="Q52" s="211"/>
      <c r="R52" s="5"/>
      <c r="S52" s="5"/>
      <c r="T52" s="5"/>
    </row>
    <row r="53" spans="1:20" ht="15" customHeight="1">
      <c r="A53" s="12"/>
      <c r="B53" s="44"/>
      <c r="C53" s="26" t="s">
        <v>20</v>
      </c>
      <c r="D53" s="27"/>
      <c r="E53" s="23"/>
      <c r="F53" s="23"/>
      <c r="G53" s="23" t="s">
        <v>2</v>
      </c>
      <c r="H53" s="165"/>
      <c r="I53" s="165"/>
      <c r="J53" s="165"/>
      <c r="K53" s="165"/>
      <c r="L53" s="28"/>
      <c r="O53" s="5"/>
      <c r="P53" s="6"/>
      <c r="Q53" s="211"/>
      <c r="R53" s="5"/>
      <c r="S53" s="5"/>
      <c r="T53" s="5"/>
    </row>
    <row r="54" spans="1:20" ht="15" customHeight="1">
      <c r="A54" s="12"/>
      <c r="B54" s="44"/>
      <c r="C54" s="23"/>
      <c r="D54" s="23"/>
      <c r="E54" s="23"/>
      <c r="F54" s="23"/>
      <c r="G54" s="23"/>
      <c r="H54" s="23"/>
      <c r="I54" s="23"/>
      <c r="J54" s="11"/>
      <c r="K54" s="23"/>
      <c r="L54" s="25"/>
      <c r="Q54" s="211"/>
    </row>
    <row r="55" spans="1:20" ht="15" customHeight="1">
      <c r="A55" s="12"/>
      <c r="B55" s="44"/>
      <c r="C55" s="166" t="s">
        <v>3</v>
      </c>
      <c r="D55" s="23"/>
      <c r="E55" s="23"/>
      <c r="F55" s="23"/>
      <c r="G55" s="23"/>
      <c r="H55" s="23"/>
      <c r="I55" s="23"/>
      <c r="J55" s="11"/>
      <c r="K55" s="23"/>
      <c r="L55" s="25"/>
    </row>
    <row r="56" spans="1:20" ht="15" customHeight="1">
      <c r="A56" s="12"/>
      <c r="B56" s="48"/>
      <c r="C56" s="167"/>
      <c r="D56" s="168"/>
      <c r="E56" s="168"/>
      <c r="F56" s="168"/>
      <c r="G56" s="168"/>
      <c r="H56" s="168"/>
      <c r="I56" s="168"/>
      <c r="J56" s="30" t="s">
        <v>4</v>
      </c>
      <c r="K56" s="125"/>
      <c r="L56" s="25"/>
    </row>
    <row r="57" spans="1:20" ht="15" customHeight="1">
      <c r="A57" s="12"/>
      <c r="B57" s="44"/>
      <c r="C57" s="23"/>
      <c r="D57" s="23"/>
      <c r="E57" s="23"/>
      <c r="F57" s="23"/>
      <c r="G57" s="23"/>
      <c r="H57" s="23"/>
      <c r="I57" s="23"/>
      <c r="J57" s="11"/>
      <c r="K57" s="23"/>
      <c r="L57" s="25"/>
    </row>
    <row r="58" spans="1:20" ht="15" customHeight="1">
      <c r="A58" s="12"/>
      <c r="B58" s="44"/>
      <c r="C58" s="168"/>
      <c r="D58" s="168"/>
      <c r="E58" s="168"/>
      <c r="F58" s="168"/>
      <c r="G58" s="168"/>
      <c r="H58" s="168"/>
      <c r="I58" s="168"/>
      <c r="J58" s="11"/>
      <c r="K58" s="23" t="s">
        <v>0</v>
      </c>
      <c r="L58" s="25"/>
    </row>
    <row r="59" spans="1:20" ht="15" customHeight="1">
      <c r="A59" s="12"/>
      <c r="B59" s="44"/>
      <c r="C59" s="31"/>
      <c r="D59" s="32"/>
      <c r="E59" s="32"/>
      <c r="F59" s="32"/>
      <c r="G59" s="32"/>
      <c r="H59" s="32"/>
      <c r="I59" s="33"/>
      <c r="J59" s="11"/>
      <c r="K59" s="23"/>
      <c r="L59" s="25"/>
    </row>
    <row r="60" spans="1:20" ht="15" customHeight="1">
      <c r="A60" s="12"/>
      <c r="B60" s="44"/>
      <c r="C60" s="31"/>
      <c r="D60" s="32"/>
      <c r="E60" s="32"/>
      <c r="F60" s="32"/>
      <c r="G60" s="32"/>
      <c r="H60" s="32"/>
      <c r="I60" s="32"/>
      <c r="J60" s="11"/>
      <c r="K60" s="23"/>
      <c r="L60" s="25"/>
    </row>
    <row r="61" spans="1:20" ht="15" customHeight="1">
      <c r="A61" s="12"/>
      <c r="B61" s="44"/>
      <c r="C61" s="31"/>
      <c r="D61" s="32"/>
      <c r="E61" s="32"/>
      <c r="F61" s="32"/>
      <c r="G61" s="32"/>
      <c r="H61" s="32"/>
      <c r="I61" s="32"/>
      <c r="J61" s="11"/>
      <c r="K61" s="23"/>
      <c r="L61" s="25"/>
    </row>
    <row r="62" spans="1:20" ht="15" customHeight="1">
      <c r="A62" s="12"/>
      <c r="B62" s="44"/>
      <c r="C62" s="31"/>
      <c r="D62" s="32"/>
      <c r="E62" s="32"/>
      <c r="F62" s="32"/>
      <c r="G62" s="32"/>
      <c r="H62" s="32"/>
      <c r="I62" s="32"/>
      <c r="J62" s="11"/>
      <c r="K62" s="23"/>
      <c r="L62" s="25"/>
    </row>
    <row r="63" spans="1:20" ht="15" customHeight="1">
      <c r="A63" s="12"/>
      <c r="B63" s="44"/>
      <c r="C63" s="34" t="s">
        <v>1</v>
      </c>
      <c r="D63" s="168"/>
      <c r="E63" s="168"/>
      <c r="F63" s="23"/>
      <c r="G63" s="170">
        <f>Score!$C$3</f>
        <v>0</v>
      </c>
      <c r="H63" s="170"/>
      <c r="I63" s="170"/>
      <c r="J63" s="170"/>
      <c r="K63" s="170"/>
      <c r="L63" s="25"/>
    </row>
    <row r="64" spans="1:20" ht="15" customHeight="1">
      <c r="A64" s="12"/>
      <c r="B64" s="44"/>
      <c r="C64" s="180"/>
      <c r="D64" s="180"/>
      <c r="E64" s="180"/>
      <c r="F64" s="190"/>
      <c r="G64" s="182"/>
      <c r="H64" s="107"/>
      <c r="I64" s="107"/>
      <c r="J64" s="24"/>
      <c r="K64" s="24"/>
      <c r="L64" s="25"/>
    </row>
    <row r="65" spans="1:20" ht="15" customHeight="1" thickBot="1">
      <c r="A65" s="12"/>
      <c r="B65" s="49"/>
      <c r="C65" s="181"/>
      <c r="D65" s="181"/>
      <c r="E65" s="181"/>
      <c r="F65" s="191"/>
      <c r="G65" s="183"/>
      <c r="H65" s="108"/>
      <c r="I65" s="108"/>
      <c r="J65" s="50"/>
      <c r="K65" s="35"/>
      <c r="L65" s="36"/>
    </row>
    <row r="67" spans="1:20" ht="15" customHeight="1">
      <c r="C67" s="169" t="str">
        <f>IF(AND(D56="Bank of Utah",K56=230, C58="two hundred thirty and no/100", D63="car"),"OK","Keep Trying")</f>
        <v>Keep Trying</v>
      </c>
      <c r="D67" s="169"/>
    </row>
    <row r="69" spans="1:20" ht="53.25" customHeight="1">
      <c r="C69" s="210" t="s">
        <v>78</v>
      </c>
      <c r="D69" s="210"/>
      <c r="E69" s="210"/>
      <c r="F69" s="210"/>
      <c r="G69" s="210"/>
      <c r="H69" s="210"/>
      <c r="I69" s="210"/>
      <c r="J69" s="210"/>
      <c r="K69" s="210"/>
      <c r="L69" s="210"/>
    </row>
    <row r="70" spans="1:20" ht="15" customHeight="1" thickBot="1"/>
    <row r="71" spans="1:20" ht="15" customHeight="1">
      <c r="A71" s="12"/>
      <c r="B71" s="42"/>
      <c r="C71" s="20"/>
      <c r="D71" s="20"/>
      <c r="E71" s="20"/>
      <c r="F71" s="20"/>
      <c r="G71" s="20"/>
      <c r="H71" s="20"/>
      <c r="I71" s="20"/>
      <c r="J71" s="21"/>
      <c r="K71" s="20"/>
      <c r="L71" s="22"/>
    </row>
    <row r="72" spans="1:20" ht="15" customHeight="1">
      <c r="A72" s="12"/>
      <c r="B72" s="44"/>
      <c r="C72" s="177" t="s">
        <v>60</v>
      </c>
      <c r="D72" s="177"/>
      <c r="E72" s="24"/>
      <c r="F72" s="23"/>
      <c r="G72" s="23"/>
      <c r="H72" s="23"/>
      <c r="I72" s="23"/>
      <c r="J72" s="178" t="s">
        <v>67</v>
      </c>
      <c r="K72" s="179"/>
      <c r="L72" s="25"/>
      <c r="O72" s="5"/>
      <c r="P72" s="6"/>
      <c r="Q72" s="5"/>
      <c r="R72" s="5"/>
      <c r="S72" s="5"/>
      <c r="T72" s="5"/>
    </row>
    <row r="73" spans="1:20" ht="15" customHeight="1">
      <c r="A73" s="12"/>
      <c r="B73" s="44"/>
      <c r="C73" s="26" t="s">
        <v>19</v>
      </c>
      <c r="D73" s="27"/>
      <c r="E73" s="23"/>
      <c r="F73" s="23"/>
      <c r="G73" s="23"/>
      <c r="H73" s="23"/>
      <c r="I73" s="23"/>
      <c r="J73" s="11"/>
      <c r="K73" s="23"/>
      <c r="L73" s="25"/>
      <c r="O73" s="5"/>
      <c r="P73" s="6"/>
      <c r="Q73" s="5"/>
      <c r="R73" s="5"/>
      <c r="S73" s="5"/>
      <c r="T73" s="5"/>
    </row>
    <row r="74" spans="1:20" ht="15" customHeight="1">
      <c r="A74" s="12"/>
      <c r="B74" s="44"/>
      <c r="C74" s="26" t="s">
        <v>20</v>
      </c>
      <c r="D74" s="27"/>
      <c r="E74" s="23"/>
      <c r="F74" s="23"/>
      <c r="G74" s="23" t="s">
        <v>2</v>
      </c>
      <c r="H74" s="165"/>
      <c r="I74" s="165"/>
      <c r="J74" s="165"/>
      <c r="K74" s="165"/>
      <c r="L74" s="28"/>
      <c r="O74" s="5"/>
      <c r="P74" s="6"/>
      <c r="Q74" s="5"/>
      <c r="R74" s="5"/>
      <c r="S74" s="5"/>
      <c r="T74" s="5"/>
    </row>
    <row r="75" spans="1:20" ht="15" customHeight="1">
      <c r="A75" s="12"/>
      <c r="B75" s="44"/>
      <c r="C75" s="23"/>
      <c r="D75" s="23"/>
      <c r="E75" s="23"/>
      <c r="F75" s="23"/>
      <c r="G75" s="23"/>
      <c r="H75" s="23"/>
      <c r="I75" s="23"/>
      <c r="J75" s="11"/>
      <c r="K75" s="23"/>
      <c r="L75" s="25"/>
    </row>
    <row r="76" spans="1:20" ht="15" customHeight="1">
      <c r="A76" s="12"/>
      <c r="B76" s="44"/>
      <c r="C76" s="166" t="s">
        <v>3</v>
      </c>
      <c r="D76" s="23"/>
      <c r="E76" s="23"/>
      <c r="F76" s="23"/>
      <c r="G76" s="23"/>
      <c r="H76" s="23"/>
      <c r="I76" s="23"/>
      <c r="J76" s="11"/>
      <c r="K76" s="23"/>
      <c r="L76" s="25"/>
    </row>
    <row r="77" spans="1:20" ht="15" customHeight="1">
      <c r="A77" s="12"/>
      <c r="B77" s="48"/>
      <c r="C77" s="167"/>
      <c r="D77" s="168"/>
      <c r="E77" s="168"/>
      <c r="F77" s="168"/>
      <c r="G77" s="168"/>
      <c r="H77" s="168"/>
      <c r="I77" s="168"/>
      <c r="J77" s="30" t="s">
        <v>4</v>
      </c>
      <c r="K77" s="125"/>
      <c r="L77" s="25"/>
    </row>
    <row r="78" spans="1:20" ht="15" customHeight="1">
      <c r="A78" s="12"/>
      <c r="B78" s="44"/>
      <c r="C78" s="23"/>
      <c r="D78" s="23"/>
      <c r="E78" s="23"/>
      <c r="F78" s="23"/>
      <c r="G78" s="23"/>
      <c r="H78" s="23"/>
      <c r="I78" s="23"/>
      <c r="J78" s="11"/>
      <c r="K78" s="23"/>
      <c r="L78" s="25"/>
    </row>
    <row r="79" spans="1:20" ht="15" customHeight="1">
      <c r="A79" s="12"/>
      <c r="B79" s="44"/>
      <c r="C79" s="168"/>
      <c r="D79" s="168"/>
      <c r="E79" s="168"/>
      <c r="F79" s="168"/>
      <c r="G79" s="168"/>
      <c r="H79" s="168"/>
      <c r="I79" s="168"/>
      <c r="J79" s="11"/>
      <c r="K79" s="23" t="s">
        <v>0</v>
      </c>
      <c r="L79" s="25"/>
    </row>
    <row r="80" spans="1:20" ht="15" customHeight="1">
      <c r="A80" s="12"/>
      <c r="B80" s="44"/>
      <c r="C80" s="31"/>
      <c r="D80" s="32"/>
      <c r="E80" s="32"/>
      <c r="F80" s="32"/>
      <c r="G80" s="32"/>
      <c r="H80" s="32"/>
      <c r="I80" s="33"/>
      <c r="J80" s="11"/>
      <c r="K80" s="23"/>
      <c r="L80" s="25"/>
    </row>
    <row r="81" spans="1:20" ht="15" customHeight="1">
      <c r="A81" s="12"/>
      <c r="B81" s="44"/>
      <c r="C81" s="31"/>
      <c r="D81" s="32"/>
      <c r="E81" s="32"/>
      <c r="F81" s="32"/>
      <c r="G81" s="32"/>
      <c r="H81" s="32"/>
      <c r="I81" s="32"/>
      <c r="J81" s="11"/>
      <c r="K81" s="23"/>
      <c r="L81" s="25"/>
    </row>
    <row r="82" spans="1:20" ht="15" customHeight="1">
      <c r="A82" s="12"/>
      <c r="B82" s="44"/>
      <c r="C82" s="31"/>
      <c r="D82" s="32"/>
      <c r="E82" s="32"/>
      <c r="F82" s="32"/>
      <c r="G82" s="32"/>
      <c r="H82" s="32"/>
      <c r="I82" s="32"/>
      <c r="J82" s="11"/>
      <c r="K82" s="23"/>
      <c r="L82" s="25"/>
    </row>
    <row r="83" spans="1:20" ht="15" customHeight="1">
      <c r="A83" s="12"/>
      <c r="B83" s="44"/>
      <c r="C83" s="31"/>
      <c r="D83" s="32"/>
      <c r="E83" s="32"/>
      <c r="F83" s="32"/>
      <c r="G83" s="32"/>
      <c r="H83" s="32"/>
      <c r="I83" s="32"/>
      <c r="J83" s="11"/>
      <c r="K83" s="23"/>
      <c r="L83" s="25"/>
    </row>
    <row r="84" spans="1:20" ht="15" customHeight="1">
      <c r="A84" s="12"/>
      <c r="B84" s="44"/>
      <c r="C84" s="34" t="s">
        <v>1</v>
      </c>
      <c r="D84" s="168"/>
      <c r="E84" s="168"/>
      <c r="F84" s="23"/>
      <c r="G84" s="170">
        <f>Score!$C$3</f>
        <v>0</v>
      </c>
      <c r="H84" s="170"/>
      <c r="I84" s="170"/>
      <c r="J84" s="170"/>
      <c r="K84" s="170"/>
      <c r="L84" s="25"/>
    </row>
    <row r="85" spans="1:20" ht="15" customHeight="1">
      <c r="A85" s="12"/>
      <c r="B85" s="44"/>
      <c r="C85" s="173"/>
      <c r="D85" s="173"/>
      <c r="E85" s="173"/>
      <c r="F85" s="175"/>
      <c r="G85" s="182"/>
      <c r="H85" s="107"/>
      <c r="I85" s="107"/>
      <c r="J85" s="24"/>
      <c r="K85" s="24"/>
      <c r="L85" s="25"/>
    </row>
    <row r="86" spans="1:20" ht="15" customHeight="1" thickBot="1">
      <c r="A86" s="12"/>
      <c r="B86" s="49"/>
      <c r="C86" s="174"/>
      <c r="D86" s="174"/>
      <c r="E86" s="174"/>
      <c r="F86" s="176"/>
      <c r="G86" s="183"/>
      <c r="H86" s="108"/>
      <c r="I86" s="108"/>
      <c r="J86" s="50"/>
      <c r="K86" s="35"/>
      <c r="L86" s="36"/>
    </row>
    <row r="88" spans="1:20" ht="15" customHeight="1">
      <c r="C88" s="169" t="str">
        <f>IF(AND(D77="Allstate Insurance",K77=98, C79="ninety-eight and no/100", D84="car insurance"),"OK","Keep Trying")</f>
        <v>Keep Trying</v>
      </c>
      <c r="D88" s="169"/>
    </row>
    <row r="90" spans="1:20" ht="45.75" customHeight="1">
      <c r="C90" s="208" t="s">
        <v>77</v>
      </c>
      <c r="D90" s="208"/>
      <c r="E90" s="208"/>
      <c r="F90" s="208"/>
      <c r="G90" s="208"/>
      <c r="H90" s="208"/>
      <c r="I90" s="208"/>
      <c r="J90" s="208"/>
      <c r="K90" s="208"/>
      <c r="L90" s="208"/>
    </row>
    <row r="91" spans="1:20" ht="15" customHeight="1" thickBot="1"/>
    <row r="92" spans="1:20" ht="15" customHeight="1">
      <c r="A92" s="12"/>
      <c r="B92" s="42"/>
      <c r="C92" s="20"/>
      <c r="D92" s="20"/>
      <c r="E92" s="20"/>
      <c r="F92" s="20"/>
      <c r="G92" s="20"/>
      <c r="H92" s="20"/>
      <c r="I92" s="20"/>
      <c r="J92" s="21"/>
      <c r="K92" s="20"/>
      <c r="L92" s="22"/>
      <c r="N92" s="199" t="s">
        <v>30</v>
      </c>
      <c r="O92" s="200"/>
    </row>
    <row r="93" spans="1:20" ht="15" customHeight="1" thickBot="1">
      <c r="A93" s="12"/>
      <c r="B93" s="44"/>
      <c r="C93" s="177" t="s">
        <v>60</v>
      </c>
      <c r="D93" s="177"/>
      <c r="E93" s="24"/>
      <c r="F93" s="23"/>
      <c r="G93" s="23"/>
      <c r="H93" s="23"/>
      <c r="I93" s="23"/>
      <c r="J93" s="178" t="s">
        <v>68</v>
      </c>
      <c r="K93" s="179"/>
      <c r="L93" s="25"/>
      <c r="N93" s="201"/>
      <c r="O93" s="202"/>
      <c r="P93" s="6"/>
      <c r="Q93" s="5"/>
      <c r="R93" s="5"/>
      <c r="S93" s="5"/>
      <c r="T93" s="5"/>
    </row>
    <row r="94" spans="1:20" ht="15" customHeight="1" thickBot="1">
      <c r="A94" s="12"/>
      <c r="B94" s="44"/>
      <c r="C94" s="26" t="s">
        <v>19</v>
      </c>
      <c r="D94" s="27"/>
      <c r="E94" s="23"/>
      <c r="F94" s="23"/>
      <c r="G94" s="23"/>
      <c r="H94" s="23"/>
      <c r="I94" s="23"/>
      <c r="J94" s="11"/>
      <c r="K94" s="23"/>
      <c r="L94" s="25"/>
      <c r="N94" s="45"/>
      <c r="O94" s="13"/>
      <c r="P94" s="6"/>
      <c r="Q94" s="5"/>
      <c r="R94" s="5"/>
      <c r="S94" s="5"/>
      <c r="T94" s="5"/>
    </row>
    <row r="95" spans="1:20" ht="15" customHeight="1" thickBot="1">
      <c r="A95" s="12"/>
      <c r="B95" s="44"/>
      <c r="C95" s="26" t="s">
        <v>20</v>
      </c>
      <c r="D95" s="27"/>
      <c r="E95" s="23"/>
      <c r="F95" s="23"/>
      <c r="G95" s="23" t="s">
        <v>2</v>
      </c>
      <c r="H95" s="165"/>
      <c r="I95" s="165"/>
      <c r="J95" s="165"/>
      <c r="K95" s="165"/>
      <c r="L95" s="28"/>
      <c r="N95" s="46" t="s">
        <v>31</v>
      </c>
      <c r="O95" s="141"/>
      <c r="P95" s="6"/>
      <c r="Q95" s="5"/>
      <c r="R95" s="5"/>
      <c r="S95" s="5"/>
      <c r="T95" s="5"/>
    </row>
    <row r="96" spans="1:20" ht="15" customHeight="1" thickBot="1">
      <c r="A96" s="12"/>
      <c r="B96" s="44"/>
      <c r="C96" s="23"/>
      <c r="D96" s="23"/>
      <c r="E96" s="23"/>
      <c r="F96" s="23"/>
      <c r="G96" s="23"/>
      <c r="H96" s="23"/>
      <c r="I96" s="23"/>
      <c r="J96" s="11"/>
      <c r="K96" s="23"/>
      <c r="L96" s="25"/>
      <c r="N96" s="46"/>
      <c r="O96" s="47"/>
    </row>
    <row r="97" spans="1:15" ht="15" customHeight="1" thickBot="1">
      <c r="A97" s="12"/>
      <c r="B97" s="44"/>
      <c r="C97" s="166" t="s">
        <v>3</v>
      </c>
      <c r="D97" s="23"/>
      <c r="E97" s="23"/>
      <c r="F97" s="23"/>
      <c r="G97" s="23"/>
      <c r="H97" s="23"/>
      <c r="I97" s="23"/>
      <c r="J97" s="11"/>
      <c r="K97" s="23"/>
      <c r="L97" s="25"/>
      <c r="N97" s="46" t="s">
        <v>32</v>
      </c>
      <c r="O97" s="140"/>
    </row>
    <row r="98" spans="1:15" ht="15" customHeight="1" thickBot="1">
      <c r="A98" s="12"/>
      <c r="B98" s="48"/>
      <c r="C98" s="167"/>
      <c r="D98" s="168"/>
      <c r="E98" s="168"/>
      <c r="F98" s="168"/>
      <c r="G98" s="168"/>
      <c r="H98" s="168"/>
      <c r="I98" s="168"/>
      <c r="J98" s="30" t="s">
        <v>4</v>
      </c>
      <c r="K98" s="125"/>
      <c r="L98" s="25"/>
      <c r="N98" s="46"/>
      <c r="O98" s="47"/>
    </row>
    <row r="99" spans="1:15" ht="15" customHeight="1" thickBot="1">
      <c r="A99" s="12"/>
      <c r="B99" s="44"/>
      <c r="C99" s="23"/>
      <c r="D99" s="23"/>
      <c r="E99" s="23"/>
      <c r="F99" s="23"/>
      <c r="G99" s="23"/>
      <c r="H99" s="23"/>
      <c r="I99" s="23"/>
      <c r="J99" s="11"/>
      <c r="K99" s="23"/>
      <c r="L99" s="25"/>
      <c r="N99" s="46" t="s">
        <v>29</v>
      </c>
      <c r="O99" s="85">
        <f>SUM(O95*O97)</f>
        <v>0</v>
      </c>
    </row>
    <row r="100" spans="1:15" ht="15" customHeight="1">
      <c r="A100" s="12"/>
      <c r="B100" s="44"/>
      <c r="C100" s="168"/>
      <c r="D100" s="168"/>
      <c r="E100" s="168"/>
      <c r="F100" s="168"/>
      <c r="G100" s="168"/>
      <c r="H100" s="168"/>
      <c r="I100" s="168"/>
      <c r="J100" s="11"/>
      <c r="K100" s="23" t="s">
        <v>0</v>
      </c>
      <c r="L100" s="25"/>
      <c r="N100" s="46"/>
      <c r="O100" s="47"/>
    </row>
    <row r="101" spans="1:15" ht="15" customHeight="1">
      <c r="A101" s="12"/>
      <c r="B101" s="44"/>
      <c r="C101" s="31"/>
      <c r="D101" s="32"/>
      <c r="E101" s="32"/>
      <c r="F101" s="32"/>
      <c r="G101" s="32"/>
      <c r="H101" s="32"/>
      <c r="I101" s="33"/>
      <c r="J101" s="11"/>
      <c r="K101" s="23"/>
      <c r="L101" s="25"/>
      <c r="N101" s="46"/>
      <c r="O101" s="47"/>
    </row>
    <row r="102" spans="1:15" ht="15" customHeight="1">
      <c r="A102" s="12"/>
      <c r="B102" s="44"/>
      <c r="C102" s="31"/>
      <c r="D102" s="32"/>
      <c r="E102" s="32"/>
      <c r="F102" s="32"/>
      <c r="G102" s="32"/>
      <c r="H102" s="32"/>
      <c r="I102" s="32"/>
      <c r="J102" s="11"/>
      <c r="K102" s="23"/>
      <c r="L102" s="25"/>
      <c r="N102" s="45"/>
      <c r="O102" s="13"/>
    </row>
    <row r="103" spans="1:15" ht="15" customHeight="1">
      <c r="A103" s="12"/>
      <c r="B103" s="44"/>
      <c r="C103" s="31"/>
      <c r="D103" s="32"/>
      <c r="E103" s="32"/>
      <c r="F103" s="32"/>
      <c r="G103" s="32"/>
      <c r="H103" s="32"/>
      <c r="I103" s="32"/>
      <c r="J103" s="11"/>
      <c r="K103" s="23"/>
      <c r="L103" s="25"/>
      <c r="N103" s="45"/>
      <c r="O103" s="13"/>
    </row>
    <row r="104" spans="1:15" ht="15" customHeight="1">
      <c r="A104" s="12"/>
      <c r="B104" s="44"/>
      <c r="C104" s="31"/>
      <c r="D104" s="32"/>
      <c r="E104" s="32"/>
      <c r="F104" s="32"/>
      <c r="G104" s="32"/>
      <c r="H104" s="32"/>
      <c r="I104" s="32"/>
      <c r="J104" s="11"/>
      <c r="K104" s="23"/>
      <c r="L104" s="25"/>
      <c r="N104" s="45"/>
      <c r="O104" s="13"/>
    </row>
    <row r="105" spans="1:15" ht="15" customHeight="1">
      <c r="A105" s="12"/>
      <c r="B105" s="44"/>
      <c r="C105" s="34" t="s">
        <v>1</v>
      </c>
      <c r="D105" s="168"/>
      <c r="E105" s="168"/>
      <c r="F105" s="23"/>
      <c r="G105" s="170">
        <f>Score!$C$3</f>
        <v>0</v>
      </c>
      <c r="H105" s="170"/>
      <c r="I105" s="170"/>
      <c r="J105" s="170"/>
      <c r="K105" s="170"/>
      <c r="L105" s="25"/>
      <c r="N105" s="45"/>
      <c r="O105" s="13"/>
    </row>
    <row r="106" spans="1:15" ht="15" customHeight="1">
      <c r="A106" s="12"/>
      <c r="B106" s="44"/>
      <c r="C106" s="180"/>
      <c r="D106" s="180"/>
      <c r="E106" s="180"/>
      <c r="F106" s="190"/>
      <c r="G106" s="182"/>
      <c r="H106" s="107"/>
      <c r="I106" s="107"/>
      <c r="J106" s="24"/>
      <c r="K106" s="24"/>
      <c r="L106" s="25"/>
      <c r="N106" s="45"/>
      <c r="O106" s="13"/>
    </row>
    <row r="107" spans="1:15" ht="15" customHeight="1" thickBot="1">
      <c r="A107" s="12"/>
      <c r="B107" s="49"/>
      <c r="C107" s="181"/>
      <c r="D107" s="181"/>
      <c r="E107" s="181"/>
      <c r="F107" s="191"/>
      <c r="G107" s="183"/>
      <c r="H107" s="108"/>
      <c r="I107" s="108"/>
      <c r="J107" s="50"/>
      <c r="K107" s="35"/>
      <c r="L107" s="36"/>
      <c r="N107" s="51"/>
      <c r="O107" s="52"/>
    </row>
    <row r="109" spans="1:15" ht="15" customHeight="1">
      <c r="C109" s="169" t="str">
        <f>IF(AND(D98="Chevron",K98=51.9, C100="fifty-one and 90/100", D105="gas"),"OK","Keep Trying")</f>
        <v>Keep Trying</v>
      </c>
      <c r="D109" s="169"/>
    </row>
    <row r="110" spans="1:15" ht="15" customHeight="1" thickBot="1"/>
    <row r="111" spans="1:15" ht="15" customHeight="1">
      <c r="C111" s="203" t="s">
        <v>61</v>
      </c>
      <c r="D111" s="203"/>
      <c r="E111" s="203"/>
      <c r="F111" s="203"/>
      <c r="G111" s="203"/>
      <c r="H111" s="203"/>
      <c r="I111" s="203"/>
      <c r="J111" s="203"/>
      <c r="K111" s="203"/>
      <c r="L111" s="203"/>
      <c r="N111" s="199" t="s">
        <v>38</v>
      </c>
      <c r="O111" s="200"/>
    </row>
    <row r="112" spans="1:15" ht="15" customHeight="1" thickBot="1">
      <c r="C112" s="203"/>
      <c r="D112" s="203"/>
      <c r="E112" s="203"/>
      <c r="F112" s="203"/>
      <c r="G112" s="203"/>
      <c r="H112" s="203"/>
      <c r="I112" s="203"/>
      <c r="J112" s="203"/>
      <c r="K112" s="203"/>
      <c r="L112" s="203"/>
      <c r="N112" s="201"/>
      <c r="O112" s="202"/>
    </row>
    <row r="113" spans="1:20" ht="15" customHeight="1" thickBot="1">
      <c r="C113" s="203"/>
      <c r="D113" s="203"/>
      <c r="E113" s="203"/>
      <c r="F113" s="203"/>
      <c r="G113" s="203"/>
      <c r="H113" s="203"/>
      <c r="I113" s="203"/>
      <c r="J113" s="203"/>
      <c r="K113" s="203"/>
      <c r="L113" s="203"/>
      <c r="N113" s="45"/>
      <c r="O113" s="13"/>
    </row>
    <row r="114" spans="1:20" ht="15" customHeight="1" thickBot="1">
      <c r="C114" s="203"/>
      <c r="D114" s="203"/>
      <c r="E114" s="203"/>
      <c r="F114" s="203"/>
      <c r="G114" s="203"/>
      <c r="H114" s="203"/>
      <c r="I114" s="203"/>
      <c r="J114" s="203"/>
      <c r="K114" s="203"/>
      <c r="L114" s="203"/>
      <c r="N114" s="46" t="s">
        <v>33</v>
      </c>
      <c r="O114" s="140"/>
    </row>
    <row r="115" spans="1:20" ht="15" customHeight="1" thickBot="1">
      <c r="C115" s="203"/>
      <c r="D115" s="203"/>
      <c r="E115" s="203"/>
      <c r="F115" s="203"/>
      <c r="G115" s="203"/>
      <c r="H115" s="203"/>
      <c r="I115" s="203"/>
      <c r="J115" s="203"/>
      <c r="K115" s="203"/>
      <c r="L115" s="203"/>
      <c r="N115" s="46"/>
      <c r="O115" s="47"/>
    </row>
    <row r="116" spans="1:20" ht="15" customHeight="1" thickBot="1">
      <c r="C116" s="203"/>
      <c r="D116" s="203"/>
      <c r="E116" s="203"/>
      <c r="F116" s="203"/>
      <c r="G116" s="203"/>
      <c r="H116" s="203"/>
      <c r="I116" s="203"/>
      <c r="J116" s="203"/>
      <c r="K116" s="203"/>
      <c r="L116" s="203"/>
      <c r="N116" s="46" t="s">
        <v>34</v>
      </c>
      <c r="O116" s="141"/>
    </row>
    <row r="117" spans="1:20" ht="15" customHeight="1" thickBot="1">
      <c r="C117" s="203" t="s">
        <v>76</v>
      </c>
      <c r="D117" s="203"/>
      <c r="E117" s="203"/>
      <c r="F117" s="203"/>
      <c r="G117" s="203"/>
      <c r="H117" s="203"/>
      <c r="I117" s="203"/>
      <c r="J117" s="203"/>
      <c r="K117" s="203"/>
      <c r="L117" s="203"/>
      <c r="N117" s="46"/>
      <c r="O117" s="47"/>
    </row>
    <row r="118" spans="1:20" ht="15" customHeight="1" thickBot="1">
      <c r="C118" s="203"/>
      <c r="D118" s="203"/>
      <c r="E118" s="203"/>
      <c r="F118" s="203"/>
      <c r="G118" s="203"/>
      <c r="H118" s="203"/>
      <c r="I118" s="203"/>
      <c r="J118" s="203"/>
      <c r="K118" s="203"/>
      <c r="L118" s="203"/>
      <c r="N118" s="46" t="s">
        <v>35</v>
      </c>
      <c r="O118" s="85">
        <f>SUM(O114*O116)</f>
        <v>0</v>
      </c>
    </row>
    <row r="119" spans="1:20" ht="15" customHeight="1" thickBot="1">
      <c r="C119" s="203"/>
      <c r="D119" s="203"/>
      <c r="E119" s="203"/>
      <c r="F119" s="203"/>
      <c r="G119" s="203"/>
      <c r="H119" s="203"/>
      <c r="I119" s="203"/>
      <c r="J119" s="203"/>
      <c r="K119" s="203"/>
      <c r="L119" s="203"/>
      <c r="N119" s="46"/>
      <c r="O119" s="47"/>
    </row>
    <row r="120" spans="1:20" ht="15" customHeight="1" thickBot="1">
      <c r="C120" s="203"/>
      <c r="D120" s="203"/>
      <c r="E120" s="203"/>
      <c r="F120" s="203"/>
      <c r="G120" s="203"/>
      <c r="H120" s="203"/>
      <c r="I120" s="203"/>
      <c r="J120" s="203"/>
      <c r="K120" s="203"/>
      <c r="L120" s="203"/>
      <c r="N120" s="46" t="s">
        <v>36</v>
      </c>
      <c r="O120" s="143"/>
      <c r="Q120" s="142"/>
    </row>
    <row r="121" spans="1:20" ht="15" customHeight="1" thickBot="1">
      <c r="C121" s="203"/>
      <c r="D121" s="203"/>
      <c r="E121" s="203"/>
      <c r="F121" s="203"/>
      <c r="G121" s="203"/>
      <c r="H121" s="203"/>
      <c r="I121" s="203"/>
      <c r="J121" s="203"/>
      <c r="K121" s="203"/>
      <c r="L121" s="203"/>
      <c r="N121" s="45"/>
      <c r="O121" s="13"/>
    </row>
    <row r="122" spans="1:20" ht="15" customHeight="1" thickBot="1">
      <c r="C122" s="203"/>
      <c r="D122" s="203"/>
      <c r="E122" s="203"/>
      <c r="F122" s="203"/>
      <c r="G122" s="203"/>
      <c r="H122" s="203"/>
      <c r="I122" s="203"/>
      <c r="J122" s="203"/>
      <c r="K122" s="203"/>
      <c r="L122" s="203"/>
      <c r="N122" s="53" t="s">
        <v>37</v>
      </c>
      <c r="O122" s="85">
        <f>SUM(O118*(1-(O120)))</f>
        <v>0</v>
      </c>
    </row>
    <row r="123" spans="1:20" ht="15" customHeight="1">
      <c r="C123" s="203"/>
      <c r="D123" s="203"/>
      <c r="E123" s="203"/>
      <c r="F123" s="203"/>
      <c r="G123" s="203"/>
      <c r="H123" s="203"/>
      <c r="I123" s="203"/>
      <c r="J123" s="203"/>
      <c r="K123" s="203"/>
      <c r="L123" s="203"/>
      <c r="N123" s="45"/>
      <c r="O123" s="13"/>
    </row>
    <row r="124" spans="1:20" ht="15" customHeight="1" thickBot="1">
      <c r="N124" s="45"/>
      <c r="O124" s="13"/>
    </row>
    <row r="125" spans="1:20" ht="15" customHeight="1">
      <c r="A125" s="12"/>
      <c r="B125" s="42"/>
      <c r="C125" s="20"/>
      <c r="D125" s="20"/>
      <c r="E125" s="20"/>
      <c r="F125" s="20"/>
      <c r="G125" s="20"/>
      <c r="H125" s="20"/>
      <c r="I125" s="20"/>
      <c r="J125" s="21"/>
      <c r="K125" s="20"/>
      <c r="L125" s="22"/>
      <c r="N125" s="45"/>
      <c r="O125" s="13"/>
    </row>
    <row r="126" spans="1:20" ht="15" customHeight="1" thickBot="1">
      <c r="A126" s="12"/>
      <c r="B126" s="44"/>
      <c r="C126" s="177" t="s">
        <v>60</v>
      </c>
      <c r="D126" s="177"/>
      <c r="E126" s="24"/>
      <c r="F126" s="23"/>
      <c r="G126" s="23"/>
      <c r="H126" s="23"/>
      <c r="I126" s="23"/>
      <c r="J126" s="178" t="s">
        <v>69</v>
      </c>
      <c r="K126" s="179"/>
      <c r="L126" s="25"/>
      <c r="N126" s="51"/>
      <c r="O126" s="52"/>
      <c r="P126" s="6"/>
      <c r="Q126" s="5"/>
      <c r="R126" s="5"/>
      <c r="S126" s="5"/>
      <c r="T126" s="5"/>
    </row>
    <row r="127" spans="1:20" ht="15" customHeight="1" thickBot="1">
      <c r="A127" s="12"/>
      <c r="B127" s="44"/>
      <c r="C127" s="26" t="s">
        <v>19</v>
      </c>
      <c r="D127" s="27"/>
      <c r="E127" s="23"/>
      <c r="F127" s="23"/>
      <c r="G127" s="23"/>
      <c r="H127" s="23"/>
      <c r="I127" s="23"/>
      <c r="J127" s="11"/>
      <c r="K127" s="23"/>
      <c r="L127" s="25"/>
      <c r="P127" s="6"/>
      <c r="Q127" s="5"/>
      <c r="R127" s="5"/>
      <c r="S127" s="5"/>
      <c r="T127" s="5"/>
    </row>
    <row r="128" spans="1:20" ht="15" customHeight="1">
      <c r="A128" s="12"/>
      <c r="B128" s="44"/>
      <c r="C128" s="26" t="s">
        <v>20</v>
      </c>
      <c r="D128" s="27"/>
      <c r="E128" s="23"/>
      <c r="F128" s="23"/>
      <c r="G128" s="23" t="s">
        <v>2</v>
      </c>
      <c r="H128" s="165"/>
      <c r="I128" s="165"/>
      <c r="J128" s="165"/>
      <c r="K128" s="165"/>
      <c r="L128" s="28"/>
      <c r="N128" s="199" t="s">
        <v>39</v>
      </c>
      <c r="O128" s="200"/>
      <c r="P128" s="6"/>
      <c r="Q128" s="5"/>
      <c r="R128" s="5"/>
      <c r="S128" s="5"/>
      <c r="T128" s="5"/>
    </row>
    <row r="129" spans="1:15" ht="15" customHeight="1" thickBot="1">
      <c r="A129" s="12"/>
      <c r="B129" s="44"/>
      <c r="C129" s="23"/>
      <c r="D129" s="23"/>
      <c r="E129" s="23"/>
      <c r="F129" s="23"/>
      <c r="G129" s="23"/>
      <c r="H129" s="23"/>
      <c r="I129" s="23"/>
      <c r="J129" s="11"/>
      <c r="K129" s="23"/>
      <c r="L129" s="25"/>
      <c r="N129" s="201"/>
      <c r="O129" s="202"/>
    </row>
    <row r="130" spans="1:15" ht="15" customHeight="1" thickBot="1">
      <c r="A130" s="12"/>
      <c r="B130" s="44"/>
      <c r="C130" s="166" t="s">
        <v>3</v>
      </c>
      <c r="D130" s="23"/>
      <c r="E130" s="23"/>
      <c r="F130" s="23"/>
      <c r="G130" s="23"/>
      <c r="H130" s="23"/>
      <c r="I130" s="23"/>
      <c r="J130" s="11"/>
      <c r="K130" s="23"/>
      <c r="L130" s="25"/>
      <c r="N130" s="45"/>
      <c r="O130" s="13"/>
    </row>
    <row r="131" spans="1:15" ht="15" customHeight="1" thickBot="1">
      <c r="A131" s="12"/>
      <c r="B131" s="48"/>
      <c r="C131" s="167"/>
      <c r="D131" s="168"/>
      <c r="E131" s="168"/>
      <c r="F131" s="168"/>
      <c r="G131" s="168"/>
      <c r="H131" s="168"/>
      <c r="I131" s="168"/>
      <c r="J131" s="30" t="s">
        <v>4</v>
      </c>
      <c r="K131" s="125"/>
      <c r="L131" s="25"/>
      <c r="N131" s="46" t="s">
        <v>40</v>
      </c>
      <c r="O131" s="141"/>
    </row>
    <row r="132" spans="1:15" ht="15" customHeight="1" thickBot="1">
      <c r="A132" s="12"/>
      <c r="B132" s="44"/>
      <c r="C132" s="23"/>
      <c r="D132" s="23"/>
      <c r="E132" s="23"/>
      <c r="F132" s="23"/>
      <c r="G132" s="23"/>
      <c r="H132" s="23"/>
      <c r="I132" s="23"/>
      <c r="J132" s="11"/>
      <c r="K132" s="23"/>
      <c r="L132" s="25"/>
      <c r="N132" s="46"/>
      <c r="O132" s="47"/>
    </row>
    <row r="133" spans="1:15" ht="15" customHeight="1" thickBot="1">
      <c r="A133" s="12"/>
      <c r="B133" s="44"/>
      <c r="C133" s="168"/>
      <c r="D133" s="168"/>
      <c r="E133" s="168"/>
      <c r="F133" s="168"/>
      <c r="G133" s="168"/>
      <c r="H133" s="168"/>
      <c r="I133" s="168"/>
      <c r="J133" s="11"/>
      <c r="K133" s="23" t="s">
        <v>0</v>
      </c>
      <c r="L133" s="25"/>
      <c r="N133" s="46" t="s">
        <v>43</v>
      </c>
      <c r="O133" s="140"/>
    </row>
    <row r="134" spans="1:15" ht="15" customHeight="1" thickBot="1">
      <c r="A134" s="12"/>
      <c r="B134" s="44"/>
      <c r="C134" s="31"/>
      <c r="D134" s="32"/>
      <c r="E134" s="32"/>
      <c r="F134" s="32"/>
      <c r="G134" s="32"/>
      <c r="H134" s="32"/>
      <c r="I134" s="33"/>
      <c r="J134" s="11"/>
      <c r="K134" s="23"/>
      <c r="L134" s="25"/>
      <c r="N134" s="46"/>
      <c r="O134" s="47"/>
    </row>
    <row r="135" spans="1:15" ht="15" customHeight="1" thickBot="1">
      <c r="A135" s="12"/>
      <c r="B135" s="44"/>
      <c r="C135" s="31"/>
      <c r="D135" s="32"/>
      <c r="E135" s="32"/>
      <c r="F135" s="32"/>
      <c r="G135" s="32"/>
      <c r="H135" s="32"/>
      <c r="I135" s="32"/>
      <c r="J135" s="11"/>
      <c r="K135" s="23"/>
      <c r="L135" s="25"/>
      <c r="N135" s="46" t="s">
        <v>41</v>
      </c>
      <c r="O135" s="140"/>
    </row>
    <row r="136" spans="1:15" ht="15" customHeight="1" thickBot="1">
      <c r="A136" s="12"/>
      <c r="B136" s="44"/>
      <c r="C136" s="31"/>
      <c r="D136" s="32"/>
      <c r="E136" s="32"/>
      <c r="F136" s="32"/>
      <c r="G136" s="32"/>
      <c r="H136" s="32"/>
      <c r="I136" s="32"/>
      <c r="J136" s="11"/>
      <c r="K136" s="23"/>
      <c r="L136" s="25"/>
      <c r="N136" s="46"/>
      <c r="O136" s="47"/>
    </row>
    <row r="137" spans="1:15" ht="15" customHeight="1" thickBot="1">
      <c r="A137" s="12"/>
      <c r="B137" s="44"/>
      <c r="C137" s="31"/>
      <c r="D137" s="32"/>
      <c r="E137" s="32"/>
      <c r="F137" s="32"/>
      <c r="G137" s="32"/>
      <c r="H137" s="32"/>
      <c r="I137" s="32"/>
      <c r="J137" s="11"/>
      <c r="K137" s="23"/>
      <c r="L137" s="25"/>
      <c r="N137" s="46" t="s">
        <v>42</v>
      </c>
      <c r="O137" s="140"/>
    </row>
    <row r="138" spans="1:15" ht="15" customHeight="1" thickBot="1">
      <c r="A138" s="12"/>
      <c r="B138" s="44"/>
      <c r="C138" s="34" t="s">
        <v>1</v>
      </c>
      <c r="D138" s="168"/>
      <c r="E138" s="168"/>
      <c r="F138" s="23"/>
      <c r="G138" s="170">
        <f>Score!$C$3</f>
        <v>0</v>
      </c>
      <c r="H138" s="170"/>
      <c r="I138" s="170"/>
      <c r="J138" s="170"/>
      <c r="K138" s="170"/>
      <c r="L138" s="25"/>
      <c r="N138" s="45"/>
      <c r="O138" s="13"/>
    </row>
    <row r="139" spans="1:15" ht="15" customHeight="1" thickBot="1">
      <c r="A139" s="12"/>
      <c r="B139" s="44"/>
      <c r="C139" s="180"/>
      <c r="D139" s="180"/>
      <c r="E139" s="180"/>
      <c r="F139" s="190"/>
      <c r="G139" s="182"/>
      <c r="H139" s="107"/>
      <c r="I139" s="107"/>
      <c r="J139" s="24"/>
      <c r="K139" s="24"/>
      <c r="L139" s="25"/>
      <c r="N139" s="53" t="s">
        <v>29</v>
      </c>
      <c r="O139" s="90">
        <f>SUM(O131*O133+O135+O137)</f>
        <v>0</v>
      </c>
    </row>
    <row r="140" spans="1:15" ht="15" customHeight="1" thickBot="1">
      <c r="A140" s="12"/>
      <c r="B140" s="49"/>
      <c r="C140" s="181"/>
      <c r="D140" s="181"/>
      <c r="E140" s="181"/>
      <c r="F140" s="191"/>
      <c r="G140" s="183"/>
      <c r="H140" s="108"/>
      <c r="I140" s="108"/>
      <c r="J140" s="50"/>
      <c r="K140" s="35"/>
      <c r="L140" s="36"/>
      <c r="N140" s="45"/>
      <c r="O140" s="13"/>
    </row>
    <row r="141" spans="1:15" ht="15" customHeight="1">
      <c r="N141" s="45"/>
      <c r="O141" s="13"/>
    </row>
    <row r="142" spans="1:15" ht="15" customHeight="1">
      <c r="C142" s="169" t="str">
        <f>IF(AND(D131="AT&amp;T",K131=72, C133="seventy-two and no/100", D138="phone"),"OK","Keep Trying")</f>
        <v>Keep Trying</v>
      </c>
      <c r="D142" s="169"/>
      <c r="N142" s="45"/>
      <c r="O142" s="13"/>
    </row>
    <row r="143" spans="1:15" ht="15" customHeight="1" thickBot="1">
      <c r="N143" s="51"/>
      <c r="O143" s="52"/>
    </row>
    <row r="144" spans="1:15" ht="79.5" customHeight="1">
      <c r="C144" s="208" t="s">
        <v>75</v>
      </c>
      <c r="D144" s="208"/>
      <c r="E144" s="208"/>
      <c r="F144" s="208"/>
      <c r="G144" s="208"/>
      <c r="H144" s="208"/>
      <c r="I144" s="208"/>
      <c r="J144" s="208"/>
      <c r="K144" s="208"/>
      <c r="L144" s="208"/>
    </row>
    <row r="145" spans="1:20" ht="15" customHeight="1" thickBot="1"/>
    <row r="146" spans="1:20" ht="15" customHeight="1">
      <c r="A146" s="12"/>
      <c r="B146" s="42"/>
      <c r="C146" s="20"/>
      <c r="D146" s="20"/>
      <c r="E146" s="20"/>
      <c r="F146" s="20"/>
      <c r="G146" s="20"/>
      <c r="H146" s="20"/>
      <c r="I146" s="20"/>
      <c r="J146" s="21"/>
      <c r="K146" s="20"/>
      <c r="L146" s="22"/>
      <c r="N146" s="199" t="s">
        <v>44</v>
      </c>
      <c r="O146" s="200"/>
    </row>
    <row r="147" spans="1:20" ht="15" customHeight="1" thickBot="1">
      <c r="A147" s="12"/>
      <c r="B147" s="44"/>
      <c r="C147" s="177" t="s">
        <v>60</v>
      </c>
      <c r="D147" s="177"/>
      <c r="E147" s="24"/>
      <c r="F147" s="23"/>
      <c r="G147" s="23"/>
      <c r="H147" s="23"/>
      <c r="I147" s="23"/>
      <c r="J147" s="178" t="s">
        <v>70</v>
      </c>
      <c r="K147" s="179"/>
      <c r="L147" s="25"/>
      <c r="N147" s="201"/>
      <c r="O147" s="202"/>
      <c r="P147" s="6"/>
      <c r="Q147" s="5"/>
      <c r="R147" s="5"/>
      <c r="S147" s="5"/>
      <c r="T147" s="5"/>
    </row>
    <row r="148" spans="1:20" ht="15" customHeight="1" thickBot="1">
      <c r="A148" s="12"/>
      <c r="B148" s="44"/>
      <c r="C148" s="26" t="s">
        <v>19</v>
      </c>
      <c r="D148" s="27"/>
      <c r="E148" s="23"/>
      <c r="F148" s="23"/>
      <c r="G148" s="23"/>
      <c r="H148" s="23"/>
      <c r="I148" s="23"/>
      <c r="J148" s="11"/>
      <c r="K148" s="23"/>
      <c r="L148" s="25"/>
      <c r="N148" s="54"/>
      <c r="O148" s="14"/>
      <c r="P148" s="6"/>
      <c r="Q148" s="5"/>
      <c r="R148" s="5"/>
      <c r="S148" s="5"/>
      <c r="T148" s="5"/>
    </row>
    <row r="149" spans="1:20" ht="15" customHeight="1" thickBot="1">
      <c r="A149" s="12"/>
      <c r="B149" s="44"/>
      <c r="C149" s="26" t="s">
        <v>20</v>
      </c>
      <c r="D149" s="27"/>
      <c r="E149" s="23"/>
      <c r="F149" s="23"/>
      <c r="G149" s="23" t="s">
        <v>2</v>
      </c>
      <c r="H149" s="165"/>
      <c r="I149" s="165"/>
      <c r="J149" s="165"/>
      <c r="K149" s="165"/>
      <c r="L149" s="28"/>
      <c r="N149" s="55" t="s">
        <v>45</v>
      </c>
      <c r="O149" s="144"/>
      <c r="P149" s="6"/>
      <c r="Q149" s="5"/>
      <c r="R149" s="5"/>
      <c r="S149" s="5"/>
      <c r="T149" s="5"/>
    </row>
    <row r="150" spans="1:20" ht="15" customHeight="1" thickBot="1">
      <c r="A150" s="12"/>
      <c r="B150" s="44"/>
      <c r="C150" s="23"/>
      <c r="D150" s="23"/>
      <c r="E150" s="23"/>
      <c r="F150" s="23"/>
      <c r="G150" s="23"/>
      <c r="H150" s="23"/>
      <c r="I150" s="23"/>
      <c r="J150" s="11"/>
      <c r="K150" s="23"/>
      <c r="L150" s="25"/>
      <c r="N150" s="55"/>
      <c r="O150" s="56"/>
    </row>
    <row r="151" spans="1:20" ht="15" customHeight="1" thickBot="1">
      <c r="A151" s="12"/>
      <c r="B151" s="44"/>
      <c r="C151" s="166" t="s">
        <v>3</v>
      </c>
      <c r="D151" s="23"/>
      <c r="E151" s="23"/>
      <c r="F151" s="23"/>
      <c r="G151" s="23"/>
      <c r="H151" s="23"/>
      <c r="I151" s="23"/>
      <c r="J151" s="11"/>
      <c r="K151" s="23"/>
      <c r="L151" s="25"/>
      <c r="N151" s="55" t="s">
        <v>46</v>
      </c>
      <c r="O151" s="144"/>
    </row>
    <row r="152" spans="1:20" ht="15" customHeight="1" thickBot="1">
      <c r="A152" s="12"/>
      <c r="B152" s="48"/>
      <c r="C152" s="167"/>
      <c r="D152" s="168"/>
      <c r="E152" s="168"/>
      <c r="F152" s="168"/>
      <c r="G152" s="168"/>
      <c r="H152" s="168"/>
      <c r="I152" s="168"/>
      <c r="J152" s="30" t="s">
        <v>4</v>
      </c>
      <c r="K152" s="125"/>
      <c r="L152" s="25"/>
      <c r="N152" s="55"/>
      <c r="O152" s="56"/>
    </row>
    <row r="153" spans="1:20" ht="15" customHeight="1" thickBot="1">
      <c r="A153" s="12"/>
      <c r="B153" s="44"/>
      <c r="C153" s="23"/>
      <c r="D153" s="23"/>
      <c r="E153" s="23"/>
      <c r="F153" s="23"/>
      <c r="G153" s="23"/>
      <c r="H153" s="23"/>
      <c r="I153" s="23"/>
      <c r="J153" s="11"/>
      <c r="K153" s="23"/>
      <c r="L153" s="25"/>
      <c r="N153" s="55" t="s">
        <v>49</v>
      </c>
      <c r="O153" s="89">
        <f>SUM(O149+O151)</f>
        <v>0</v>
      </c>
    </row>
    <row r="154" spans="1:20" ht="15" customHeight="1" thickBot="1">
      <c r="A154" s="12"/>
      <c r="B154" s="44"/>
      <c r="C154" s="168"/>
      <c r="D154" s="168"/>
      <c r="E154" s="168"/>
      <c r="F154" s="168"/>
      <c r="G154" s="168"/>
      <c r="H154" s="168"/>
      <c r="I154" s="168"/>
      <c r="J154" s="11"/>
      <c r="K154" s="23" t="s">
        <v>0</v>
      </c>
      <c r="L154" s="25"/>
      <c r="N154" s="55"/>
      <c r="O154" s="56"/>
    </row>
    <row r="155" spans="1:20" ht="15" customHeight="1" thickBot="1">
      <c r="A155" s="12"/>
      <c r="B155" s="44"/>
      <c r="C155" s="31"/>
      <c r="D155" s="32"/>
      <c r="E155" s="32"/>
      <c r="F155" s="32"/>
      <c r="G155" s="32"/>
      <c r="H155" s="32"/>
      <c r="I155" s="33"/>
      <c r="J155" s="11"/>
      <c r="K155" s="23"/>
      <c r="L155" s="25"/>
      <c r="N155" s="55" t="s">
        <v>48</v>
      </c>
      <c r="O155" s="145"/>
    </row>
    <row r="156" spans="1:20" ht="15" customHeight="1" thickBot="1">
      <c r="A156" s="12"/>
      <c r="B156" s="44"/>
      <c r="C156" s="31"/>
      <c r="D156" s="32"/>
      <c r="E156" s="32"/>
      <c r="F156" s="32"/>
      <c r="G156" s="32"/>
      <c r="H156" s="32"/>
      <c r="I156" s="32"/>
      <c r="J156" s="11"/>
      <c r="K156" s="23"/>
      <c r="L156" s="25"/>
      <c r="N156" s="57"/>
      <c r="O156" s="58"/>
    </row>
    <row r="157" spans="1:20" ht="15" customHeight="1" thickBot="1">
      <c r="A157" s="12"/>
      <c r="B157" s="44"/>
      <c r="C157" s="31"/>
      <c r="D157" s="32"/>
      <c r="E157" s="32"/>
      <c r="F157" s="32"/>
      <c r="G157" s="32"/>
      <c r="H157" s="32"/>
      <c r="I157" s="32"/>
      <c r="J157" s="11"/>
      <c r="K157" s="23"/>
      <c r="L157" s="25"/>
      <c r="N157" s="55" t="s">
        <v>47</v>
      </c>
      <c r="O157" s="88">
        <f>SUM(O153*O155)</f>
        <v>0</v>
      </c>
    </row>
    <row r="158" spans="1:20" ht="15" customHeight="1" thickBot="1">
      <c r="A158" s="12"/>
      <c r="B158" s="44"/>
      <c r="C158" s="31"/>
      <c r="D158" s="32"/>
      <c r="E158" s="32"/>
      <c r="F158" s="32"/>
      <c r="G158" s="32"/>
      <c r="H158" s="32"/>
      <c r="I158" s="32"/>
      <c r="J158" s="11"/>
      <c r="K158" s="23"/>
      <c r="L158" s="25"/>
      <c r="N158" s="57"/>
      <c r="O158" s="58"/>
    </row>
    <row r="159" spans="1:20" ht="15" customHeight="1" thickBot="1">
      <c r="A159" s="12"/>
      <c r="B159" s="44"/>
      <c r="C159" s="34" t="s">
        <v>1</v>
      </c>
      <c r="D159" s="168"/>
      <c r="E159" s="168"/>
      <c r="F159" s="23"/>
      <c r="G159" s="170">
        <f>Score!$C$3</f>
        <v>0</v>
      </c>
      <c r="H159" s="170"/>
      <c r="I159" s="170"/>
      <c r="J159" s="170"/>
      <c r="K159" s="170"/>
      <c r="L159" s="25"/>
      <c r="N159" s="55" t="s">
        <v>29</v>
      </c>
      <c r="O159" s="87">
        <f>SUM(O153+O157)</f>
        <v>0</v>
      </c>
    </row>
    <row r="160" spans="1:20" ht="15" customHeight="1">
      <c r="A160" s="12"/>
      <c r="B160" s="44"/>
      <c r="C160" s="180"/>
      <c r="D160" s="180"/>
      <c r="E160" s="180"/>
      <c r="F160" s="190"/>
      <c r="G160" s="197"/>
      <c r="H160" s="109"/>
      <c r="I160" s="109"/>
      <c r="J160" s="24"/>
      <c r="K160" s="24"/>
      <c r="L160" s="25"/>
      <c r="N160" s="54"/>
      <c r="O160" s="14"/>
    </row>
    <row r="161" spans="1:20" ht="15" customHeight="1" thickBot="1">
      <c r="A161" s="12"/>
      <c r="B161" s="49"/>
      <c r="C161" s="181"/>
      <c r="D161" s="181"/>
      <c r="E161" s="181"/>
      <c r="F161" s="191"/>
      <c r="G161" s="198"/>
      <c r="H161" s="106"/>
      <c r="I161" s="106"/>
      <c r="J161" s="50"/>
      <c r="K161" s="35"/>
      <c r="L161" s="36"/>
      <c r="N161" s="59"/>
      <c r="O161" s="60"/>
    </row>
    <row r="163" spans="1:20" ht="15" customHeight="1">
      <c r="C163" s="169" t="str">
        <f>IF(AND(D152="Texas Roadhouse",K152=40.68, C154="forty and 68/100", D159="dinner"),"OK","Keep Trying")</f>
        <v>Keep Trying</v>
      </c>
      <c r="D163" s="169"/>
    </row>
    <row r="165" spans="1:20" ht="65.25" customHeight="1">
      <c r="C165" s="208" t="s">
        <v>74</v>
      </c>
      <c r="D165" s="208"/>
      <c r="E165" s="208"/>
      <c r="F165" s="208"/>
      <c r="G165" s="208"/>
      <c r="H165" s="208"/>
      <c r="I165" s="208"/>
      <c r="J165" s="208"/>
      <c r="K165" s="208"/>
      <c r="L165" s="208"/>
    </row>
    <row r="166" spans="1:20" ht="15" customHeight="1" thickBot="1"/>
    <row r="167" spans="1:20" ht="15" customHeight="1">
      <c r="A167" s="12"/>
      <c r="B167" s="42"/>
      <c r="C167" s="20"/>
      <c r="D167" s="20"/>
      <c r="E167" s="20"/>
      <c r="F167" s="20"/>
      <c r="G167" s="20"/>
      <c r="H167" s="20"/>
      <c r="I167" s="20"/>
      <c r="J167" s="21"/>
      <c r="K167" s="20"/>
      <c r="L167" s="22"/>
      <c r="N167" s="199" t="s">
        <v>50</v>
      </c>
      <c r="O167" s="200"/>
    </row>
    <row r="168" spans="1:20" ht="15" customHeight="1" thickBot="1">
      <c r="A168" s="12"/>
      <c r="B168" s="44"/>
      <c r="C168" s="177" t="s">
        <v>60</v>
      </c>
      <c r="D168" s="177"/>
      <c r="E168" s="24"/>
      <c r="F168" s="23"/>
      <c r="G168" s="23"/>
      <c r="H168" s="23"/>
      <c r="I168" s="23"/>
      <c r="J168" s="178" t="s">
        <v>71</v>
      </c>
      <c r="K168" s="179"/>
      <c r="L168" s="112"/>
      <c r="N168" s="201"/>
      <c r="O168" s="202"/>
      <c r="P168" s="6"/>
      <c r="Q168" s="5"/>
      <c r="R168" s="5"/>
      <c r="S168" s="5"/>
      <c r="T168" s="5"/>
    </row>
    <row r="169" spans="1:20" ht="15" customHeight="1" thickBot="1">
      <c r="A169" s="12"/>
      <c r="B169" s="44"/>
      <c r="C169" s="26" t="s">
        <v>19</v>
      </c>
      <c r="D169" s="27"/>
      <c r="E169" s="23"/>
      <c r="F169" s="23"/>
      <c r="G169" s="23"/>
      <c r="H169" s="23"/>
      <c r="I169" s="23"/>
      <c r="J169" s="11"/>
      <c r="K169" s="23"/>
      <c r="L169" s="25"/>
      <c r="N169" s="45"/>
      <c r="O169" s="13"/>
      <c r="P169" s="6"/>
      <c r="Q169" s="5"/>
      <c r="R169" s="5"/>
      <c r="S169" s="5"/>
      <c r="T169" s="5"/>
    </row>
    <row r="170" spans="1:20" ht="15" customHeight="1" thickBot="1">
      <c r="A170" s="12"/>
      <c r="B170" s="44"/>
      <c r="C170" s="26" t="s">
        <v>20</v>
      </c>
      <c r="D170" s="27"/>
      <c r="E170" s="23"/>
      <c r="F170" s="23"/>
      <c r="G170" s="23" t="s">
        <v>2</v>
      </c>
      <c r="H170" s="165"/>
      <c r="I170" s="165"/>
      <c r="J170" s="165"/>
      <c r="K170" s="165"/>
      <c r="L170" s="28"/>
      <c r="N170" s="46" t="s">
        <v>51</v>
      </c>
      <c r="O170" s="140"/>
      <c r="P170" s="6"/>
      <c r="Q170" s="5"/>
      <c r="R170" s="5"/>
      <c r="S170" s="5"/>
      <c r="T170" s="5"/>
    </row>
    <row r="171" spans="1:20" ht="15" customHeight="1" thickBot="1">
      <c r="A171" s="12"/>
      <c r="B171" s="44"/>
      <c r="C171" s="23"/>
      <c r="D171" s="23"/>
      <c r="E171" s="23"/>
      <c r="F171" s="23"/>
      <c r="G171" s="23"/>
      <c r="H171" s="23"/>
      <c r="I171" s="23"/>
      <c r="J171" s="11"/>
      <c r="K171" s="23"/>
      <c r="L171" s="25"/>
      <c r="N171" s="46"/>
      <c r="O171" s="47"/>
    </row>
    <row r="172" spans="1:20" ht="15" customHeight="1" thickBot="1">
      <c r="A172" s="12"/>
      <c r="B172" s="44"/>
      <c r="C172" s="166" t="s">
        <v>3</v>
      </c>
      <c r="D172" s="23"/>
      <c r="E172" s="23"/>
      <c r="F172" s="23"/>
      <c r="G172" s="23"/>
      <c r="H172" s="23"/>
      <c r="I172" s="23"/>
      <c r="J172" s="11"/>
      <c r="K172" s="23"/>
      <c r="L172" s="25"/>
      <c r="N172" s="46" t="s">
        <v>36</v>
      </c>
      <c r="O172" s="146"/>
    </row>
    <row r="173" spans="1:20" ht="15" customHeight="1" thickBot="1">
      <c r="A173" s="12"/>
      <c r="B173" s="48"/>
      <c r="C173" s="167"/>
      <c r="D173" s="168"/>
      <c r="E173" s="168"/>
      <c r="F173" s="168"/>
      <c r="G173" s="168"/>
      <c r="H173" s="168"/>
      <c r="I173" s="168"/>
      <c r="J173" s="30" t="s">
        <v>4</v>
      </c>
      <c r="K173" s="125"/>
      <c r="L173" s="25"/>
      <c r="N173" s="46"/>
      <c r="O173" s="47"/>
    </row>
    <row r="174" spans="1:20" ht="15" customHeight="1" thickBot="1">
      <c r="A174" s="12"/>
      <c r="B174" s="44"/>
      <c r="C174" s="23"/>
      <c r="D174" s="23"/>
      <c r="E174" s="23"/>
      <c r="F174" s="23"/>
      <c r="G174" s="23"/>
      <c r="H174" s="23"/>
      <c r="I174" s="23"/>
      <c r="J174" s="11"/>
      <c r="K174" s="23"/>
      <c r="L174" s="25"/>
      <c r="N174" s="46" t="s">
        <v>52</v>
      </c>
      <c r="O174" s="85">
        <f>+O170*O172</f>
        <v>0</v>
      </c>
    </row>
    <row r="175" spans="1:20" ht="15" customHeight="1" thickBot="1">
      <c r="A175" s="12"/>
      <c r="B175" s="44"/>
      <c r="C175" s="168"/>
      <c r="D175" s="168"/>
      <c r="E175" s="168"/>
      <c r="F175" s="168"/>
      <c r="G175" s="168"/>
      <c r="H175" s="168"/>
      <c r="I175" s="168"/>
      <c r="J175" s="11"/>
      <c r="K175" s="23" t="s">
        <v>0</v>
      </c>
      <c r="L175" s="25"/>
      <c r="N175" s="46"/>
      <c r="O175" s="47"/>
    </row>
    <row r="176" spans="1:20" ht="15" customHeight="1" thickBot="1">
      <c r="A176" s="12"/>
      <c r="B176" s="44"/>
      <c r="C176" s="31"/>
      <c r="D176" s="32"/>
      <c r="E176" s="32"/>
      <c r="F176" s="32"/>
      <c r="G176" s="32"/>
      <c r="H176" s="32"/>
      <c r="I176" s="33"/>
      <c r="J176" s="11"/>
      <c r="K176" s="23"/>
      <c r="L176" s="25"/>
      <c r="N176" s="46" t="s">
        <v>29</v>
      </c>
      <c r="O176" s="85">
        <f>+O170+O174</f>
        <v>0</v>
      </c>
    </row>
    <row r="177" spans="1:20" ht="15" customHeight="1">
      <c r="A177" s="12"/>
      <c r="B177" s="44"/>
      <c r="C177" s="31"/>
      <c r="D177" s="32"/>
      <c r="E177" s="32"/>
      <c r="F177" s="32"/>
      <c r="G177" s="32"/>
      <c r="H177" s="32"/>
      <c r="I177" s="32"/>
      <c r="J177" s="11"/>
      <c r="K177" s="23"/>
      <c r="L177" s="25"/>
      <c r="N177" s="45"/>
      <c r="O177" s="13"/>
    </row>
    <row r="178" spans="1:20" ht="15" customHeight="1">
      <c r="A178" s="12"/>
      <c r="B178" s="44"/>
      <c r="C178" s="31"/>
      <c r="D178" s="32"/>
      <c r="E178" s="32"/>
      <c r="F178" s="32"/>
      <c r="G178" s="32"/>
      <c r="H178" s="32"/>
      <c r="I178" s="32"/>
      <c r="J178" s="11"/>
      <c r="K178" s="23"/>
      <c r="L178" s="25"/>
      <c r="N178" s="53"/>
      <c r="O178" s="47"/>
    </row>
    <row r="179" spans="1:20" ht="15" customHeight="1">
      <c r="A179" s="12"/>
      <c r="B179" s="44"/>
      <c r="C179" s="31"/>
      <c r="D179" s="32"/>
      <c r="E179" s="32"/>
      <c r="F179" s="32"/>
      <c r="G179" s="32"/>
      <c r="H179" s="32"/>
      <c r="I179" s="32"/>
      <c r="J179" s="11"/>
      <c r="K179" s="23"/>
      <c r="L179" s="25"/>
      <c r="N179" s="45"/>
      <c r="O179" s="13"/>
    </row>
    <row r="180" spans="1:20" ht="15" customHeight="1">
      <c r="A180" s="12"/>
      <c r="B180" s="44"/>
      <c r="C180" s="34" t="s">
        <v>1</v>
      </c>
      <c r="D180" s="168"/>
      <c r="E180" s="168"/>
      <c r="F180" s="23"/>
      <c r="G180" s="170">
        <f>Score!$C$3</f>
        <v>0</v>
      </c>
      <c r="H180" s="170"/>
      <c r="I180" s="170"/>
      <c r="J180" s="170"/>
      <c r="K180" s="170"/>
      <c r="L180" s="25"/>
      <c r="N180" s="45"/>
      <c r="O180" s="13"/>
    </row>
    <row r="181" spans="1:20" ht="15" customHeight="1">
      <c r="A181" s="12"/>
      <c r="B181" s="44"/>
      <c r="C181" s="180"/>
      <c r="D181" s="180"/>
      <c r="E181" s="180"/>
      <c r="F181" s="190"/>
      <c r="G181" s="182"/>
      <c r="H181" s="107"/>
      <c r="I181" s="107"/>
      <c r="J181" s="24"/>
      <c r="K181" s="24"/>
      <c r="L181" s="25"/>
      <c r="N181" s="45"/>
      <c r="O181" s="13"/>
    </row>
    <row r="182" spans="1:20" ht="15" customHeight="1" thickBot="1">
      <c r="A182" s="12"/>
      <c r="B182" s="49"/>
      <c r="C182" s="181"/>
      <c r="D182" s="181"/>
      <c r="E182" s="181"/>
      <c r="F182" s="191"/>
      <c r="G182" s="183"/>
      <c r="H182" s="108"/>
      <c r="I182" s="108"/>
      <c r="J182" s="50"/>
      <c r="K182" s="35"/>
      <c r="L182" s="36"/>
      <c r="N182" s="51"/>
      <c r="O182" s="52"/>
    </row>
    <row r="184" spans="1:20" ht="15" customHeight="1">
      <c r="C184" s="169" t="str">
        <f>IF(AND(D173="Harmon's",K173=334.27, C175="three hundred thirty-four and 27/100", D180="food"),"OK","Keep Trying")</f>
        <v>Keep Trying</v>
      </c>
      <c r="D184" s="169"/>
    </row>
    <row r="186" spans="1:20" ht="62.25" customHeight="1">
      <c r="C186" s="208" t="s">
        <v>73</v>
      </c>
      <c r="D186" s="208"/>
      <c r="E186" s="208"/>
      <c r="F186" s="208"/>
      <c r="G186" s="208"/>
      <c r="H186" s="208"/>
      <c r="I186" s="208"/>
      <c r="J186" s="208"/>
      <c r="K186" s="208"/>
      <c r="L186" s="208"/>
    </row>
    <row r="187" spans="1:20" ht="15" customHeight="1" thickBot="1"/>
    <row r="188" spans="1:20" ht="15" customHeight="1">
      <c r="A188" s="12"/>
      <c r="B188" s="42"/>
      <c r="C188" s="20"/>
      <c r="D188" s="20"/>
      <c r="E188" s="20"/>
      <c r="F188" s="20"/>
      <c r="G188" s="20"/>
      <c r="H188" s="20"/>
      <c r="I188" s="20"/>
      <c r="J188" s="21"/>
      <c r="K188" s="20"/>
      <c r="L188" s="22"/>
      <c r="N188" s="199" t="s">
        <v>53</v>
      </c>
      <c r="O188" s="200"/>
    </row>
    <row r="189" spans="1:20" ht="15" customHeight="1" thickBot="1">
      <c r="A189" s="12"/>
      <c r="B189" s="44"/>
      <c r="C189" s="177" t="s">
        <v>60</v>
      </c>
      <c r="D189" s="177"/>
      <c r="E189" s="24"/>
      <c r="F189" s="23"/>
      <c r="G189" s="23"/>
      <c r="H189" s="23"/>
      <c r="I189" s="23"/>
      <c r="J189" s="178" t="s">
        <v>72</v>
      </c>
      <c r="K189" s="179"/>
      <c r="L189" s="25"/>
      <c r="N189" s="201"/>
      <c r="O189" s="202"/>
      <c r="P189" s="6"/>
      <c r="Q189" s="5"/>
      <c r="R189" s="5"/>
      <c r="S189" s="5"/>
      <c r="T189" s="5"/>
    </row>
    <row r="190" spans="1:20" ht="15" customHeight="1" thickBot="1">
      <c r="A190" s="12"/>
      <c r="B190" s="44"/>
      <c r="C190" s="26" t="s">
        <v>19</v>
      </c>
      <c r="D190" s="27"/>
      <c r="E190" s="23"/>
      <c r="F190" s="23"/>
      <c r="G190" s="23"/>
      <c r="H190" s="23"/>
      <c r="I190" s="23"/>
      <c r="J190" s="11"/>
      <c r="K190" s="23"/>
      <c r="L190" s="25"/>
      <c r="N190" s="54"/>
      <c r="O190" s="14"/>
      <c r="P190" s="6"/>
      <c r="Q190" s="5"/>
      <c r="R190" s="5"/>
      <c r="S190" s="5"/>
      <c r="T190" s="5"/>
    </row>
    <row r="191" spans="1:20" ht="15" customHeight="1" thickBot="1">
      <c r="A191" s="12"/>
      <c r="B191" s="44"/>
      <c r="C191" s="26" t="s">
        <v>20</v>
      </c>
      <c r="D191" s="27"/>
      <c r="E191" s="23"/>
      <c r="F191" s="23"/>
      <c r="G191" s="23" t="s">
        <v>2</v>
      </c>
      <c r="H191" s="165"/>
      <c r="I191" s="165"/>
      <c r="J191" s="165"/>
      <c r="K191" s="165"/>
      <c r="L191" s="28"/>
      <c r="N191" s="55" t="s">
        <v>54</v>
      </c>
      <c r="O191" s="147"/>
      <c r="P191" s="6"/>
      <c r="Q191" s="5"/>
      <c r="R191" s="5"/>
      <c r="S191" s="5"/>
      <c r="T191" s="5"/>
    </row>
    <row r="192" spans="1:20" ht="15" customHeight="1" thickBot="1">
      <c r="A192" s="12"/>
      <c r="B192" s="44"/>
      <c r="C192" s="23"/>
      <c r="D192" s="23"/>
      <c r="E192" s="23"/>
      <c r="F192" s="23"/>
      <c r="G192" s="23"/>
      <c r="H192" s="23"/>
      <c r="I192" s="23"/>
      <c r="J192" s="11"/>
      <c r="K192" s="23"/>
      <c r="L192" s="25"/>
      <c r="N192" s="55"/>
      <c r="O192" s="61"/>
    </row>
    <row r="193" spans="1:15" ht="15" customHeight="1" thickBot="1">
      <c r="A193" s="12"/>
      <c r="B193" s="44"/>
      <c r="C193" s="166" t="s">
        <v>3</v>
      </c>
      <c r="D193" s="23"/>
      <c r="E193" s="23"/>
      <c r="F193" s="23"/>
      <c r="G193" s="23"/>
      <c r="H193" s="23"/>
      <c r="I193" s="23"/>
      <c r="J193" s="11"/>
      <c r="K193" s="23"/>
      <c r="L193" s="25"/>
      <c r="N193" s="55" t="s">
        <v>55</v>
      </c>
      <c r="O193" s="144"/>
    </row>
    <row r="194" spans="1:15" ht="15" customHeight="1" thickBot="1">
      <c r="A194" s="12"/>
      <c r="B194" s="48"/>
      <c r="C194" s="167"/>
      <c r="D194" s="168"/>
      <c r="E194" s="168"/>
      <c r="F194" s="168"/>
      <c r="G194" s="168"/>
      <c r="H194" s="168"/>
      <c r="I194" s="168"/>
      <c r="J194" s="30" t="s">
        <v>4</v>
      </c>
      <c r="K194" s="125"/>
      <c r="L194" s="25"/>
      <c r="N194" s="55"/>
      <c r="O194" s="61"/>
    </row>
    <row r="195" spans="1:15" ht="15" customHeight="1" thickBot="1">
      <c r="A195" s="12"/>
      <c r="B195" s="44"/>
      <c r="C195" s="23"/>
      <c r="D195" s="23"/>
      <c r="E195" s="23"/>
      <c r="F195" s="23"/>
      <c r="G195" s="23"/>
      <c r="H195" s="23"/>
      <c r="I195" s="23"/>
      <c r="J195" s="11"/>
      <c r="K195" s="23"/>
      <c r="L195" s="25"/>
      <c r="N195" s="55" t="s">
        <v>56</v>
      </c>
      <c r="O195" s="148"/>
    </row>
    <row r="196" spans="1:15" ht="15" customHeight="1" thickBot="1">
      <c r="A196" s="12"/>
      <c r="B196" s="44"/>
      <c r="C196" s="168"/>
      <c r="D196" s="168"/>
      <c r="E196" s="168"/>
      <c r="F196" s="168"/>
      <c r="G196" s="168"/>
      <c r="H196" s="168"/>
      <c r="I196" s="168"/>
      <c r="J196" s="11"/>
      <c r="K196" s="23" t="s">
        <v>0</v>
      </c>
      <c r="L196" s="25"/>
      <c r="N196" s="55"/>
      <c r="O196" s="61"/>
    </row>
    <row r="197" spans="1:15" ht="15" customHeight="1" thickBot="1">
      <c r="A197" s="12"/>
      <c r="B197" s="44"/>
      <c r="C197" s="31"/>
      <c r="D197" s="32"/>
      <c r="E197" s="32"/>
      <c r="F197" s="32"/>
      <c r="G197" s="32"/>
      <c r="H197" s="32"/>
      <c r="I197" s="33"/>
      <c r="J197" s="11"/>
      <c r="K197" s="23"/>
      <c r="L197" s="25"/>
      <c r="N197" s="55" t="s">
        <v>57</v>
      </c>
      <c r="O197" s="148"/>
    </row>
    <row r="198" spans="1:15" ht="15" customHeight="1" thickBot="1">
      <c r="A198" s="12"/>
      <c r="B198" s="44"/>
      <c r="C198" s="31"/>
      <c r="D198" s="32"/>
      <c r="E198" s="32"/>
      <c r="F198" s="32"/>
      <c r="G198" s="32"/>
      <c r="H198" s="32"/>
      <c r="I198" s="32"/>
      <c r="J198" s="11"/>
      <c r="K198" s="23"/>
      <c r="L198" s="25"/>
      <c r="N198" s="57"/>
      <c r="O198" s="62"/>
    </row>
    <row r="199" spans="1:15" ht="15" customHeight="1" thickBot="1">
      <c r="A199" s="12"/>
      <c r="B199" s="44"/>
      <c r="C199" s="31"/>
      <c r="D199" s="32"/>
      <c r="E199" s="32"/>
      <c r="F199" s="32"/>
      <c r="G199" s="32"/>
      <c r="H199" s="32"/>
      <c r="I199" s="32"/>
      <c r="J199" s="11"/>
      <c r="K199" s="23"/>
      <c r="L199" s="25"/>
      <c r="N199" s="55" t="s">
        <v>58</v>
      </c>
      <c r="O199" s="147"/>
    </row>
    <row r="200" spans="1:15" ht="15" customHeight="1" thickBot="1">
      <c r="A200" s="12"/>
      <c r="B200" s="44"/>
      <c r="C200" s="31"/>
      <c r="D200" s="32"/>
      <c r="E200" s="32"/>
      <c r="F200" s="32"/>
      <c r="G200" s="32"/>
      <c r="H200" s="32"/>
      <c r="I200" s="32"/>
      <c r="J200" s="11"/>
      <c r="K200" s="23"/>
      <c r="L200" s="25"/>
      <c r="N200" s="57"/>
      <c r="O200" s="58"/>
    </row>
    <row r="201" spans="1:15" ht="15" customHeight="1" thickBot="1">
      <c r="A201" s="12"/>
      <c r="B201" s="44"/>
      <c r="C201" s="34" t="s">
        <v>1</v>
      </c>
      <c r="D201" s="168"/>
      <c r="E201" s="168"/>
      <c r="F201" s="23"/>
      <c r="G201" s="170">
        <f>Score!$C$3</f>
        <v>0</v>
      </c>
      <c r="H201" s="170"/>
      <c r="I201" s="170"/>
      <c r="J201" s="170"/>
      <c r="K201" s="170"/>
      <c r="L201" s="25"/>
      <c r="N201" s="55" t="s">
        <v>29</v>
      </c>
      <c r="O201" s="87">
        <f>SUM(O191*O193*O195*O197*O199)</f>
        <v>0</v>
      </c>
    </row>
    <row r="202" spans="1:15" ht="15" customHeight="1">
      <c r="A202" s="12"/>
      <c r="B202" s="44"/>
      <c r="C202" s="180"/>
      <c r="D202" s="180"/>
      <c r="E202" s="180"/>
      <c r="F202" s="190"/>
      <c r="G202" s="212"/>
      <c r="H202" s="107"/>
      <c r="I202" s="107"/>
      <c r="J202" s="24"/>
      <c r="K202" s="24"/>
      <c r="L202" s="25"/>
      <c r="N202" s="54"/>
      <c r="O202" s="14"/>
    </row>
    <row r="203" spans="1:15" ht="15" customHeight="1" thickBot="1">
      <c r="A203" s="12"/>
      <c r="B203" s="49"/>
      <c r="C203" s="181"/>
      <c r="D203" s="181"/>
      <c r="E203" s="181"/>
      <c r="F203" s="191"/>
      <c r="G203" s="213"/>
      <c r="H203" s="108"/>
      <c r="I203" s="108"/>
      <c r="J203" s="50"/>
      <c r="K203" s="35"/>
      <c r="L203" s="36"/>
      <c r="N203" s="59"/>
      <c r="O203" s="60"/>
    </row>
    <row r="205" spans="1:15" ht="15" customHeight="1">
      <c r="C205" s="169" t="str">
        <f>IF(AND(D194="Little Tots Daycare",K194=360, C196="three hundred sixty and no/100", D201="daycare"),"OK","Keep Trying")</f>
        <v>Keep Trying</v>
      </c>
      <c r="D205" s="169"/>
    </row>
    <row r="206" spans="1:15" ht="15" customHeight="1" thickBot="1"/>
    <row r="207" spans="1:15" ht="15" customHeight="1">
      <c r="C207" s="208" t="s">
        <v>62</v>
      </c>
      <c r="D207" s="208"/>
      <c r="E207" s="208"/>
      <c r="F207" s="208"/>
      <c r="G207" s="208"/>
      <c r="H207" s="208"/>
      <c r="I207" s="208"/>
      <c r="J207" s="208"/>
      <c r="K207" s="208"/>
      <c r="L207" s="208"/>
      <c r="N207" s="199" t="s">
        <v>50</v>
      </c>
      <c r="O207" s="200"/>
    </row>
    <row r="208" spans="1:15" ht="15" customHeight="1" thickBot="1">
      <c r="C208" s="208"/>
      <c r="D208" s="208"/>
      <c r="E208" s="208"/>
      <c r="F208" s="208"/>
      <c r="G208" s="208"/>
      <c r="H208" s="208"/>
      <c r="I208" s="208"/>
      <c r="J208" s="208"/>
      <c r="K208" s="208"/>
      <c r="L208" s="208"/>
      <c r="N208" s="201"/>
      <c r="O208" s="202"/>
    </row>
    <row r="209" spans="3:17" ht="15" customHeight="1" thickBot="1">
      <c r="C209" s="208"/>
      <c r="D209" s="208"/>
      <c r="E209" s="208"/>
      <c r="F209" s="208"/>
      <c r="G209" s="208"/>
      <c r="H209" s="208"/>
      <c r="I209" s="208"/>
      <c r="J209" s="208"/>
      <c r="K209" s="208"/>
      <c r="L209" s="208"/>
      <c r="N209" s="45"/>
      <c r="O209" s="13"/>
    </row>
    <row r="210" spans="3:17" ht="15" customHeight="1" thickBot="1">
      <c r="C210" s="208"/>
      <c r="D210" s="208"/>
      <c r="E210" s="208"/>
      <c r="F210" s="208"/>
      <c r="G210" s="208"/>
      <c r="H210" s="208"/>
      <c r="I210" s="208"/>
      <c r="J210" s="208"/>
      <c r="K210" s="208"/>
      <c r="L210" s="208"/>
      <c r="N210" s="46" t="s">
        <v>59</v>
      </c>
      <c r="O210" s="140"/>
    </row>
    <row r="211" spans="3:17" ht="15" customHeight="1" thickBot="1">
      <c r="C211" s="208"/>
      <c r="D211" s="208"/>
      <c r="E211" s="208"/>
      <c r="F211" s="208"/>
      <c r="G211" s="208"/>
      <c r="H211" s="208"/>
      <c r="I211" s="208"/>
      <c r="J211" s="208"/>
      <c r="K211" s="208"/>
      <c r="L211" s="208"/>
      <c r="N211" s="46"/>
      <c r="O211" s="47"/>
    </row>
    <row r="212" spans="3:17" ht="15" customHeight="1" thickBot="1">
      <c r="N212" s="46" t="s">
        <v>36</v>
      </c>
      <c r="O212" s="143"/>
    </row>
    <row r="213" spans="3:17" ht="15" customHeight="1" thickBot="1">
      <c r="N213" s="46"/>
      <c r="O213" s="47"/>
    </row>
    <row r="214" spans="3:17" ht="15" customHeight="1" thickBot="1">
      <c r="N214" s="46" t="s">
        <v>52</v>
      </c>
      <c r="O214" s="153">
        <f>SUM(O210*O212)</f>
        <v>0</v>
      </c>
      <c r="Q214" s="152"/>
    </row>
    <row r="215" spans="3:17" ht="15" customHeight="1" thickBot="1">
      <c r="N215" s="46"/>
      <c r="O215" s="47"/>
    </row>
    <row r="216" spans="3:17" ht="15" customHeight="1" thickBot="1">
      <c r="N216" s="46" t="s">
        <v>29</v>
      </c>
      <c r="O216" s="86">
        <f>SUM(O210+O214)</f>
        <v>0</v>
      </c>
    </row>
    <row r="217" spans="3:17" ht="15" customHeight="1">
      <c r="N217" s="45"/>
      <c r="O217" s="13"/>
    </row>
    <row r="218" spans="3:17" ht="15" customHeight="1">
      <c r="N218" s="53"/>
      <c r="O218" s="47"/>
    </row>
    <row r="219" spans="3:17" ht="15" customHeight="1">
      <c r="N219" s="45"/>
      <c r="O219" s="13"/>
    </row>
    <row r="220" spans="3:17" ht="15" customHeight="1">
      <c r="N220" s="45"/>
      <c r="O220" s="13"/>
    </row>
    <row r="221" spans="3:17" ht="15" customHeight="1">
      <c r="N221" s="45"/>
      <c r="O221" s="13"/>
    </row>
    <row r="222" spans="3:17" ht="15" customHeight="1" thickBot="1">
      <c r="N222" s="51"/>
      <c r="O222" s="52"/>
    </row>
  </sheetData>
  <sheetProtection sheet="1" objects="1" scenarios="1" selectLockedCells="1"/>
  <protectedRanges>
    <protectedRange sqref="C9 C30 C51 C72 C93 C126 C147 C168 C189" name="Name_1"/>
  </protectedRanges>
  <mergeCells count="140">
    <mergeCell ref="G202:G203"/>
    <mergeCell ref="N128:O129"/>
    <mergeCell ref="N146:O147"/>
    <mergeCell ref="N167:O168"/>
    <mergeCell ref="N188:O189"/>
    <mergeCell ref="N207:O208"/>
    <mergeCell ref="C207:L211"/>
    <mergeCell ref="C205:D205"/>
    <mergeCell ref="C144:L144"/>
    <mergeCell ref="C165:L165"/>
    <mergeCell ref="C186:L186"/>
    <mergeCell ref="C196:I196"/>
    <mergeCell ref="D201:E201"/>
    <mergeCell ref="G201:K201"/>
    <mergeCell ref="C202:E203"/>
    <mergeCell ref="F202:F203"/>
    <mergeCell ref="C184:D184"/>
    <mergeCell ref="C189:D189"/>
    <mergeCell ref="J189:K189"/>
    <mergeCell ref="H191:K191"/>
    <mergeCell ref="C193:C194"/>
    <mergeCell ref="D194:I194"/>
    <mergeCell ref="C160:E161"/>
    <mergeCell ref="F160:F161"/>
    <mergeCell ref="N29:O30"/>
    <mergeCell ref="N92:O93"/>
    <mergeCell ref="C111:L116"/>
    <mergeCell ref="C117:L123"/>
    <mergeCell ref="N111:O112"/>
    <mergeCell ref="O8:O9"/>
    <mergeCell ref="P8:P9"/>
    <mergeCell ref="Q8:Q9"/>
    <mergeCell ref="R8:R9"/>
    <mergeCell ref="C27:L27"/>
    <mergeCell ref="C48:L48"/>
    <mergeCell ref="C69:L69"/>
    <mergeCell ref="C90:L90"/>
    <mergeCell ref="C97:C98"/>
    <mergeCell ref="D98:I98"/>
    <mergeCell ref="C100:I100"/>
    <mergeCell ref="D105:E105"/>
    <mergeCell ref="G105:K105"/>
    <mergeCell ref="F64:F65"/>
    <mergeCell ref="Q49:Q54"/>
    <mergeCell ref="J93:K93"/>
    <mergeCell ref="C88:D88"/>
    <mergeCell ref="G106:G107"/>
    <mergeCell ref="C106:E107"/>
    <mergeCell ref="G160:G161"/>
    <mergeCell ref="G181:G182"/>
    <mergeCell ref="C147:D147"/>
    <mergeCell ref="J147:K147"/>
    <mergeCell ref="H149:K149"/>
    <mergeCell ref="C151:C152"/>
    <mergeCell ref="D152:I152"/>
    <mergeCell ref="C154:I154"/>
    <mergeCell ref="D159:E159"/>
    <mergeCell ref="G159:K159"/>
    <mergeCell ref="C175:I175"/>
    <mergeCell ref="D180:E180"/>
    <mergeCell ref="G180:K180"/>
    <mergeCell ref="C181:E182"/>
    <mergeCell ref="F181:F182"/>
    <mergeCell ref="C163:D163"/>
    <mergeCell ref="C168:D168"/>
    <mergeCell ref="J168:K168"/>
    <mergeCell ref="H170:K170"/>
    <mergeCell ref="C172:C173"/>
    <mergeCell ref="D173:I173"/>
    <mergeCell ref="F106:F107"/>
    <mergeCell ref="C109:D109"/>
    <mergeCell ref="C126:D126"/>
    <mergeCell ref="J126:K126"/>
    <mergeCell ref="H128:K128"/>
    <mergeCell ref="C139:E140"/>
    <mergeCell ref="F139:F140"/>
    <mergeCell ref="C142:D142"/>
    <mergeCell ref="C130:C131"/>
    <mergeCell ref="D131:I131"/>
    <mergeCell ref="C133:I133"/>
    <mergeCell ref="D138:E138"/>
    <mergeCell ref="G138:K138"/>
    <mergeCell ref="G139:G140"/>
    <mergeCell ref="O1:T1"/>
    <mergeCell ref="C5:L5"/>
    <mergeCell ref="C6:L6"/>
    <mergeCell ref="S8:S9"/>
    <mergeCell ref="T8:T9"/>
    <mergeCell ref="C43:E44"/>
    <mergeCell ref="F43:F44"/>
    <mergeCell ref="A1:L1"/>
    <mergeCell ref="J30:K30"/>
    <mergeCell ref="C9:D9"/>
    <mergeCell ref="C25:D25"/>
    <mergeCell ref="C13:C14"/>
    <mergeCell ref="J9:K9"/>
    <mergeCell ref="D14:I14"/>
    <mergeCell ref="H11:K11"/>
    <mergeCell ref="G21:K21"/>
    <mergeCell ref="D3:E3"/>
    <mergeCell ref="C30:D30"/>
    <mergeCell ref="C16:I16"/>
    <mergeCell ref="D21:E21"/>
    <mergeCell ref="C22:E23"/>
    <mergeCell ref="F22:F23"/>
    <mergeCell ref="R3:S3"/>
    <mergeCell ref="O5:T6"/>
    <mergeCell ref="J72:K72"/>
    <mergeCell ref="H74:K74"/>
    <mergeCell ref="C76:C77"/>
    <mergeCell ref="D77:I77"/>
    <mergeCell ref="C79:I79"/>
    <mergeCell ref="G22:G23"/>
    <mergeCell ref="G43:G44"/>
    <mergeCell ref="G64:G65"/>
    <mergeCell ref="G85:G86"/>
    <mergeCell ref="H95:K95"/>
    <mergeCell ref="H32:K32"/>
    <mergeCell ref="C34:C35"/>
    <mergeCell ref="D35:I35"/>
    <mergeCell ref="C46:D46"/>
    <mergeCell ref="G42:K42"/>
    <mergeCell ref="C37:I37"/>
    <mergeCell ref="D42:E42"/>
    <mergeCell ref="D84:E84"/>
    <mergeCell ref="G84:K84"/>
    <mergeCell ref="C85:E86"/>
    <mergeCell ref="F85:F86"/>
    <mergeCell ref="C51:D51"/>
    <mergeCell ref="J51:K51"/>
    <mergeCell ref="H53:K53"/>
    <mergeCell ref="C55:C56"/>
    <mergeCell ref="D56:I56"/>
    <mergeCell ref="C58:I58"/>
    <mergeCell ref="D63:E63"/>
    <mergeCell ref="G63:K63"/>
    <mergeCell ref="C64:E65"/>
    <mergeCell ref="C93:D93"/>
    <mergeCell ref="C67:D67"/>
    <mergeCell ref="C72:D72"/>
  </mergeCells>
  <phoneticPr fontId="5" type="noConversion"/>
  <conditionalFormatting sqref="D14:I14">
    <cfRule type="cellIs" dxfId="172" priority="200" operator="equal">
      <formula>"Bank of America"</formula>
    </cfRule>
  </conditionalFormatting>
  <conditionalFormatting sqref="K14">
    <cfRule type="cellIs" dxfId="171" priority="199" operator="equal">
      <formula>952</formula>
    </cfRule>
  </conditionalFormatting>
  <conditionalFormatting sqref="N11">
    <cfRule type="cellIs" dxfId="170" priority="198" operator="equal">
      <formula>"nine hundred fifty-two and no/100"</formula>
    </cfRule>
  </conditionalFormatting>
  <conditionalFormatting sqref="C16:I16">
    <cfRule type="cellIs" dxfId="169" priority="197" operator="equal">
      <formula>"nine hundred fifty-two and no/100"</formula>
    </cfRule>
  </conditionalFormatting>
  <conditionalFormatting sqref="D21:E21">
    <cfRule type="cellIs" dxfId="168" priority="196" operator="equal">
      <formula>"mortgage"</formula>
    </cfRule>
  </conditionalFormatting>
  <conditionalFormatting sqref="O95">
    <cfRule type="cellIs" dxfId="167" priority="186" operator="equal">
      <formula>15</formula>
    </cfRule>
  </conditionalFormatting>
  <conditionalFormatting sqref="O97">
    <cfRule type="cellIs" dxfId="166" priority="185" operator="equal">
      <formula>3.46</formula>
    </cfRule>
  </conditionalFormatting>
  <conditionalFormatting sqref="O99">
    <cfRule type="cellIs" dxfId="165" priority="184" operator="equal">
      <formula>51.9</formula>
    </cfRule>
  </conditionalFormatting>
  <conditionalFormatting sqref="O32">
    <cfRule type="cellIs" dxfId="164" priority="183" operator="equal">
      <formula>42</formula>
    </cfRule>
  </conditionalFormatting>
  <conditionalFormatting sqref="O34">
    <cfRule type="cellIs" dxfId="163" priority="182" operator="equal">
      <formula>20</formula>
    </cfRule>
  </conditionalFormatting>
  <conditionalFormatting sqref="O36">
    <cfRule type="cellIs" dxfId="162" priority="181" operator="equal">
      <formula>8.5</formula>
    </cfRule>
  </conditionalFormatting>
  <conditionalFormatting sqref="O38">
    <cfRule type="cellIs" dxfId="161" priority="180" operator="equal">
      <formula>70.5</formula>
    </cfRule>
  </conditionalFormatting>
  <conditionalFormatting sqref="O114">
    <cfRule type="cellIs" dxfId="160" priority="179" operator="equal">
      <formula>15.66</formula>
    </cfRule>
  </conditionalFormatting>
  <conditionalFormatting sqref="O116">
    <cfRule type="cellIs" dxfId="159" priority="178" operator="equal">
      <formula>80</formula>
    </cfRule>
  </conditionalFormatting>
  <conditionalFormatting sqref="O118">
    <cfRule type="cellIs" dxfId="158" priority="177" operator="equal">
      <formula>1252.8</formula>
    </cfRule>
  </conditionalFormatting>
  <conditionalFormatting sqref="O120">
    <cfRule type="cellIs" dxfId="157" priority="176" operator="equal">
      <formula>0.2</formula>
    </cfRule>
  </conditionalFormatting>
  <conditionalFormatting sqref="O122">
    <cfRule type="cellIs" dxfId="156" priority="175" operator="equal">
      <formula>1002.24</formula>
    </cfRule>
  </conditionalFormatting>
  <conditionalFormatting sqref="O131">
    <cfRule type="cellIs" dxfId="155" priority="174" operator="equal">
      <formula>156</formula>
    </cfRule>
  </conditionalFormatting>
  <conditionalFormatting sqref="O133">
    <cfRule type="cellIs" dxfId="154" priority="173" operator="equal">
      <formula>0.25</formula>
    </cfRule>
  </conditionalFormatting>
  <conditionalFormatting sqref="O135">
    <cfRule type="cellIs" dxfId="153" priority="172" operator="equal">
      <formula>28</formula>
    </cfRule>
  </conditionalFormatting>
  <conditionalFormatting sqref="O137">
    <cfRule type="cellIs" dxfId="152" priority="171" operator="equal">
      <formula>5</formula>
    </cfRule>
  </conditionalFormatting>
  <conditionalFormatting sqref="O139">
    <cfRule type="cellIs" dxfId="151" priority="170" operator="equal">
      <formula>72</formula>
    </cfRule>
  </conditionalFormatting>
  <conditionalFormatting sqref="O149">
    <cfRule type="cellIs" dxfId="150" priority="169" operator="equal">
      <formula>18.95</formula>
    </cfRule>
  </conditionalFormatting>
  <conditionalFormatting sqref="O151">
    <cfRule type="cellIs" dxfId="149" priority="168" operator="equal">
      <formula>14.95</formula>
    </cfRule>
  </conditionalFormatting>
  <conditionalFormatting sqref="O153">
    <cfRule type="cellIs" dxfId="148" priority="167" operator="equal">
      <formula>33.9</formula>
    </cfRule>
  </conditionalFormatting>
  <conditionalFormatting sqref="O155">
    <cfRule type="cellIs" dxfId="147" priority="166" operator="equal">
      <formula>0.2</formula>
    </cfRule>
  </conditionalFormatting>
  <conditionalFormatting sqref="O157">
    <cfRule type="cellIs" dxfId="146" priority="165" operator="equal">
      <formula>6.78</formula>
    </cfRule>
  </conditionalFormatting>
  <conditionalFormatting sqref="O159">
    <cfRule type="cellIs" dxfId="145" priority="164" operator="equal">
      <formula>40.68</formula>
    </cfRule>
  </conditionalFormatting>
  <conditionalFormatting sqref="O170">
    <cfRule type="cellIs" dxfId="144" priority="163" operator="equal">
      <formula>315.35</formula>
    </cfRule>
  </conditionalFormatting>
  <conditionalFormatting sqref="O172">
    <cfRule type="cellIs" dxfId="143" priority="162" operator="equal">
      <formula>0.06</formula>
    </cfRule>
  </conditionalFormatting>
  <conditionalFormatting sqref="O191">
    <cfRule type="cellIs" dxfId="142" priority="154" operator="equal">
      <formula>2</formula>
    </cfRule>
  </conditionalFormatting>
  <conditionalFormatting sqref="O193">
    <cfRule type="cellIs" dxfId="141" priority="149" operator="equal">
      <formula>1.5</formula>
    </cfRule>
  </conditionalFormatting>
  <conditionalFormatting sqref="O195">
    <cfRule type="cellIs" dxfId="140" priority="148" operator="equal">
      <formula>6</formula>
    </cfRule>
  </conditionalFormatting>
  <conditionalFormatting sqref="O197">
    <cfRule type="cellIs" dxfId="139" priority="147" operator="equal">
      <formula>5</formula>
    </cfRule>
  </conditionalFormatting>
  <conditionalFormatting sqref="O199">
    <cfRule type="cellIs" dxfId="138" priority="146" operator="equal">
      <formula>4</formula>
    </cfRule>
  </conditionalFormatting>
  <conditionalFormatting sqref="O201">
    <cfRule type="cellIs" dxfId="137" priority="145" operator="equal">
      <formula>360</formula>
    </cfRule>
  </conditionalFormatting>
  <conditionalFormatting sqref="O210">
    <cfRule type="cellIs" dxfId="136" priority="144" operator="equal">
      <formula>79.95</formula>
    </cfRule>
  </conditionalFormatting>
  <conditionalFormatting sqref="O212">
    <cfRule type="cellIs" dxfId="135" priority="143" operator="equal">
      <formula>0.06</formula>
    </cfRule>
  </conditionalFormatting>
  <conditionalFormatting sqref="D35:I35">
    <cfRule type="cellIs" dxfId="134" priority="138" operator="equal">
      <formula>"Anywhere, UT"</formula>
    </cfRule>
  </conditionalFormatting>
  <conditionalFormatting sqref="C37:I37">
    <cfRule type="cellIs" dxfId="133" priority="137" operator="equal">
      <formula>"seventy and 50/100"</formula>
    </cfRule>
  </conditionalFormatting>
  <conditionalFormatting sqref="D42:E42">
    <cfRule type="cellIs" dxfId="132" priority="136" operator="equal">
      <formula>"utility services"</formula>
    </cfRule>
  </conditionalFormatting>
  <conditionalFormatting sqref="K35">
    <cfRule type="cellIs" dxfId="131" priority="135" operator="equal">
      <formula>70.5</formula>
    </cfRule>
  </conditionalFormatting>
  <conditionalFormatting sqref="D56:I56">
    <cfRule type="cellIs" dxfId="130" priority="134" operator="equal">
      <formula>"Bank of Utah"</formula>
    </cfRule>
  </conditionalFormatting>
  <conditionalFormatting sqref="C58:I58">
    <cfRule type="cellIs" dxfId="129" priority="133" operator="equal">
      <formula>"two hundred thirty and no/100"</formula>
    </cfRule>
  </conditionalFormatting>
  <conditionalFormatting sqref="K56">
    <cfRule type="cellIs" dxfId="128" priority="132" operator="equal">
      <formula>230</formula>
    </cfRule>
  </conditionalFormatting>
  <conditionalFormatting sqref="D63:E63">
    <cfRule type="cellIs" dxfId="127" priority="131" operator="equal">
      <formula>"car"</formula>
    </cfRule>
  </conditionalFormatting>
  <conditionalFormatting sqref="D77:I77">
    <cfRule type="cellIs" dxfId="126" priority="130" operator="equal">
      <formula>"allstate insurance"</formula>
    </cfRule>
  </conditionalFormatting>
  <conditionalFormatting sqref="K77">
    <cfRule type="cellIs" dxfId="125" priority="129" operator="equal">
      <formula>98</formula>
    </cfRule>
  </conditionalFormatting>
  <conditionalFormatting sqref="C79:I79">
    <cfRule type="cellIs" dxfId="124" priority="128" operator="equal">
      <formula>"ninety-eight and no/100"</formula>
    </cfRule>
  </conditionalFormatting>
  <conditionalFormatting sqref="D84:E84">
    <cfRule type="cellIs" dxfId="123" priority="127" operator="equal">
      <formula>"car insurance"</formula>
    </cfRule>
  </conditionalFormatting>
  <conditionalFormatting sqref="K98">
    <cfRule type="cellIs" dxfId="122" priority="126" operator="equal">
      <formula>51.9</formula>
    </cfRule>
  </conditionalFormatting>
  <conditionalFormatting sqref="D98:I98">
    <cfRule type="cellIs" dxfId="121" priority="125" operator="equal">
      <formula>"chevron"</formula>
    </cfRule>
  </conditionalFormatting>
  <conditionalFormatting sqref="C100:I100">
    <cfRule type="cellIs" dxfId="120" priority="124" operator="equal">
      <formula>"fifty-one and 90/100"</formula>
    </cfRule>
  </conditionalFormatting>
  <conditionalFormatting sqref="D105:E105">
    <cfRule type="cellIs" dxfId="119" priority="123" operator="equal">
      <formula>"gas"</formula>
    </cfRule>
  </conditionalFormatting>
  <conditionalFormatting sqref="K131">
    <cfRule type="cellIs" dxfId="118" priority="122" operator="equal">
      <formula>72</formula>
    </cfRule>
  </conditionalFormatting>
  <conditionalFormatting sqref="D131:I131">
    <cfRule type="cellIs" dxfId="117" priority="121" operator="equal">
      <formula>"AT&amp;T"</formula>
    </cfRule>
  </conditionalFormatting>
  <conditionalFormatting sqref="C133:I133">
    <cfRule type="cellIs" dxfId="116" priority="120" operator="equal">
      <formula>"seventy-two and no/100"</formula>
    </cfRule>
  </conditionalFormatting>
  <conditionalFormatting sqref="D138:E138">
    <cfRule type="cellIs" dxfId="115" priority="119" operator="equal">
      <formula>"phone"</formula>
    </cfRule>
  </conditionalFormatting>
  <conditionalFormatting sqref="K152">
    <cfRule type="cellIs" dxfId="114" priority="118" operator="equal">
      <formula>40.68</formula>
    </cfRule>
  </conditionalFormatting>
  <conditionalFormatting sqref="K173">
    <cfRule type="cellIs" dxfId="113" priority="117" operator="equal">
      <formula>334.27</formula>
    </cfRule>
  </conditionalFormatting>
  <conditionalFormatting sqref="D152:I152">
    <cfRule type="cellIs" dxfId="112" priority="116" operator="equal">
      <formula>"Texas Roadhouse"</formula>
    </cfRule>
  </conditionalFormatting>
  <conditionalFormatting sqref="C154:I154">
    <cfRule type="cellIs" dxfId="111" priority="115" operator="equal">
      <formula>"forty and 68/100"</formula>
    </cfRule>
  </conditionalFormatting>
  <conditionalFormatting sqref="D159:E159">
    <cfRule type="cellIs" dxfId="110" priority="114" operator="equal">
      <formula>"dinner"</formula>
    </cfRule>
  </conditionalFormatting>
  <conditionalFormatting sqref="D173:I173">
    <cfRule type="cellIs" dxfId="109" priority="113" operator="equal">
      <formula>"harmon's"</formula>
    </cfRule>
  </conditionalFormatting>
  <conditionalFormatting sqref="C175:I175">
    <cfRule type="cellIs" dxfId="108" priority="112" operator="equal">
      <formula>"three hundred thirty-four and 27/100"</formula>
    </cfRule>
  </conditionalFormatting>
  <conditionalFormatting sqref="D180:E180">
    <cfRule type="cellIs" dxfId="107" priority="111" operator="equal">
      <formula>"food"</formula>
    </cfRule>
  </conditionalFormatting>
  <conditionalFormatting sqref="K194">
    <cfRule type="cellIs" dxfId="106" priority="110" operator="equal">
      <formula>360</formula>
    </cfRule>
  </conditionalFormatting>
  <conditionalFormatting sqref="D194:I194">
    <cfRule type="cellIs" dxfId="105" priority="109" operator="equal">
      <formula>"Little Tots Daycare"</formula>
    </cfRule>
  </conditionalFormatting>
  <conditionalFormatting sqref="C196:I196">
    <cfRule type="cellIs" dxfId="104" priority="108" operator="equal">
      <formula>"three hundred sixty and no/100"</formula>
    </cfRule>
  </conditionalFormatting>
  <conditionalFormatting sqref="D201:E201">
    <cfRule type="cellIs" dxfId="103" priority="107" operator="equal">
      <formula>"daycare"</formula>
    </cfRule>
  </conditionalFormatting>
  <conditionalFormatting sqref="C46:D46">
    <cfRule type="cellIs" dxfId="102" priority="106" operator="equal">
      <formula>"OK"</formula>
    </cfRule>
  </conditionalFormatting>
  <conditionalFormatting sqref="C67:D67">
    <cfRule type="cellIs" dxfId="101" priority="105" operator="equal">
      <formula>"OK"</formula>
    </cfRule>
  </conditionalFormatting>
  <conditionalFormatting sqref="C88:D88">
    <cfRule type="cellIs" dxfId="100" priority="104" operator="equal">
      <formula>"OK"</formula>
    </cfRule>
  </conditionalFormatting>
  <conditionalFormatting sqref="C109:D109">
    <cfRule type="cellIs" dxfId="99" priority="103" operator="equal">
      <formula>"OK"</formula>
    </cfRule>
  </conditionalFormatting>
  <conditionalFormatting sqref="C142:D142">
    <cfRule type="cellIs" dxfId="98" priority="102" operator="equal">
      <formula>"OK"</formula>
    </cfRule>
  </conditionalFormatting>
  <conditionalFormatting sqref="C163:D163">
    <cfRule type="cellIs" dxfId="97" priority="101" operator="equal">
      <formula>"OK"</formula>
    </cfRule>
  </conditionalFormatting>
  <conditionalFormatting sqref="C184:D184">
    <cfRule type="cellIs" dxfId="96" priority="100" operator="equal">
      <formula>"OK"</formula>
    </cfRule>
  </conditionalFormatting>
  <conditionalFormatting sqref="C205:D205">
    <cfRule type="cellIs" dxfId="95" priority="99" operator="equal">
      <formula>"OK"</formula>
    </cfRule>
  </conditionalFormatting>
  <conditionalFormatting sqref="U10:U21">
    <cfRule type="cellIs" dxfId="94" priority="98" operator="equal">
      <formula>"ü"</formula>
    </cfRule>
  </conditionalFormatting>
  <conditionalFormatting sqref="C25:D25">
    <cfRule type="cellIs" dxfId="93" priority="97" operator="equal">
      <formula>"OK"</formula>
    </cfRule>
  </conditionalFormatting>
  <conditionalFormatting sqref="H11:K11">
    <cfRule type="cellIs" dxfId="92" priority="96" operator="equal">
      <formula>DATE(YEAR(M1),7,1)</formula>
    </cfRule>
  </conditionalFormatting>
  <conditionalFormatting sqref="H32:K32">
    <cfRule type="cellIs" dxfId="91" priority="95" operator="equal">
      <formula>DATE(YEAR(M1), 7, 1)</formula>
    </cfRule>
  </conditionalFormatting>
  <conditionalFormatting sqref="H53:K53">
    <cfRule type="cellIs" dxfId="90" priority="94" operator="equal">
      <formula>DATE(YEAR(M1), 7, 3)</formula>
    </cfRule>
  </conditionalFormatting>
  <conditionalFormatting sqref="H74:K74">
    <cfRule type="cellIs" dxfId="89" priority="93" operator="equal">
      <formula>DATE(YEAR(M1), 7, 6)</formula>
    </cfRule>
  </conditionalFormatting>
  <conditionalFormatting sqref="H95:K95">
    <cfRule type="cellIs" dxfId="88" priority="92" operator="equal">
      <formula>DATE(YEAR(M1), 7, 9)</formula>
    </cfRule>
  </conditionalFormatting>
  <conditionalFormatting sqref="H128:K128">
    <cfRule type="cellIs" dxfId="87" priority="91" operator="equal">
      <formula>DATE(YEAR(M1), 7, 12)</formula>
    </cfRule>
  </conditionalFormatting>
  <conditionalFormatting sqref="H149:K149">
    <cfRule type="cellIs" dxfId="86" priority="90" operator="equal">
      <formula>DATE(YEAR(M1), 7, 13)</formula>
    </cfRule>
  </conditionalFormatting>
  <conditionalFormatting sqref="H170:K170">
    <cfRule type="cellIs" dxfId="85" priority="89" operator="equal">
      <formula>DATE(YEAR(M1), 7, 15)</formula>
    </cfRule>
  </conditionalFormatting>
  <conditionalFormatting sqref="H191:K191">
    <cfRule type="cellIs" dxfId="84" priority="88" operator="equal">
      <formula>DATE(YEAR(M1), 7, 16)</formula>
    </cfRule>
  </conditionalFormatting>
  <conditionalFormatting sqref="P11">
    <cfRule type="containsText" dxfId="83" priority="86" operator="containsText" text="July 1">
      <formula>NOT(ISERROR(SEARCH("July 1",P11)))</formula>
    </cfRule>
  </conditionalFormatting>
  <conditionalFormatting sqref="P10">
    <cfRule type="containsText" dxfId="82" priority="85" operator="containsText" text="July 1">
      <formula>NOT(ISERROR(SEARCH("July 1",P10)))</formula>
    </cfRule>
  </conditionalFormatting>
  <conditionalFormatting sqref="O11">
    <cfRule type="cellIs" dxfId="81" priority="24" operator="equal">
      <formula>1</formula>
    </cfRule>
    <cfRule type="cellIs" dxfId="80" priority="84" operator="equal">
      <formula>1001</formula>
    </cfRule>
  </conditionalFormatting>
  <conditionalFormatting sqref="Q10">
    <cfRule type="containsText" dxfId="79" priority="83" operator="containsText" text="Beginning Balance">
      <formula>NOT(ISERROR(SEARCH("Beginning Balance",Q10)))</formula>
    </cfRule>
  </conditionalFormatting>
  <conditionalFormatting sqref="T10">
    <cfRule type="cellIs" dxfId="78" priority="82" operator="equal">
      <formula>2054.75</formula>
    </cfRule>
  </conditionalFormatting>
  <conditionalFormatting sqref="Q11">
    <cfRule type="containsText" dxfId="77" priority="81" operator="containsText" text="Bank of America">
      <formula>NOT(ISERROR(SEARCH("Bank of America",Q11)))</formula>
    </cfRule>
  </conditionalFormatting>
  <conditionalFormatting sqref="R11">
    <cfRule type="cellIs" dxfId="76" priority="80" operator="equal">
      <formula>952</formula>
    </cfRule>
  </conditionalFormatting>
  <conditionalFormatting sqref="T11">
    <cfRule type="cellIs" dxfId="75" priority="79" operator="equal">
      <formula>1102.75</formula>
    </cfRule>
  </conditionalFormatting>
  <conditionalFormatting sqref="O12">
    <cfRule type="cellIs" dxfId="74" priority="23" operator="equal">
      <formula>2</formula>
    </cfRule>
    <cfRule type="cellIs" dxfId="73" priority="78" operator="equal">
      <formula>1002</formula>
    </cfRule>
  </conditionalFormatting>
  <conditionalFormatting sqref="P12">
    <cfRule type="containsText" dxfId="72" priority="29" operator="containsText" text="July 1">
      <formula>NOT(ISERROR(SEARCH("July 1",P12)))</formula>
    </cfRule>
    <cfRule type="containsText" dxfId="71" priority="77" operator="containsText" text="July 3">
      <formula>NOT(ISERROR(SEARCH("July 3",P12)))</formula>
    </cfRule>
  </conditionalFormatting>
  <conditionalFormatting sqref="Q12">
    <cfRule type="containsText" dxfId="70" priority="76" operator="containsText" text="Anywhere, UT">
      <formula>NOT(ISERROR(SEARCH("Anywhere, UT",Q12)))</formula>
    </cfRule>
  </conditionalFormatting>
  <conditionalFormatting sqref="R12">
    <cfRule type="cellIs" dxfId="69" priority="75" operator="equal">
      <formula>70.5</formula>
    </cfRule>
  </conditionalFormatting>
  <conditionalFormatting sqref="T12">
    <cfRule type="cellIs" dxfId="68" priority="74" operator="equal">
      <formula>1032.25</formula>
    </cfRule>
  </conditionalFormatting>
  <conditionalFormatting sqref="O13">
    <cfRule type="cellIs" dxfId="67" priority="22" operator="equal">
      <formula>3</formula>
    </cfRule>
    <cfRule type="cellIs" dxfId="66" priority="73" operator="equal">
      <formula>1003</formula>
    </cfRule>
  </conditionalFormatting>
  <conditionalFormatting sqref="P13">
    <cfRule type="containsText" dxfId="65" priority="28" operator="containsText" text="July 3">
      <formula>NOT(ISERROR(SEARCH("July 3",P13)))</formula>
    </cfRule>
    <cfRule type="containsText" dxfId="64" priority="72" operator="containsText" text="July 6">
      <formula>NOT(ISERROR(SEARCH("July 6",P13)))</formula>
    </cfRule>
  </conditionalFormatting>
  <conditionalFormatting sqref="Q13">
    <cfRule type="containsText" dxfId="63" priority="71" operator="containsText" text="Bank of Utah">
      <formula>NOT(ISERROR(SEARCH("Bank of Utah",Q13)))</formula>
    </cfRule>
  </conditionalFormatting>
  <conditionalFormatting sqref="R13">
    <cfRule type="cellIs" dxfId="62" priority="70" operator="equal">
      <formula>230</formula>
    </cfRule>
  </conditionalFormatting>
  <conditionalFormatting sqref="T13">
    <cfRule type="cellIs" dxfId="61" priority="68" operator="equal">
      <formula>802.25</formula>
    </cfRule>
    <cfRule type="cellIs" dxfId="60" priority="69" operator="equal">
      <formula>802.25</formula>
    </cfRule>
  </conditionalFormatting>
  <conditionalFormatting sqref="O14">
    <cfRule type="cellIs" dxfId="59" priority="21" operator="equal">
      <formula>4</formula>
    </cfRule>
    <cfRule type="cellIs" dxfId="58" priority="67" operator="equal">
      <formula>1004</formula>
    </cfRule>
  </conditionalFormatting>
  <conditionalFormatting sqref="P14">
    <cfRule type="containsText" dxfId="57" priority="27" operator="containsText" text="July 6">
      <formula>NOT(ISERROR(SEARCH("July 6",P14)))</formula>
    </cfRule>
    <cfRule type="containsText" dxfId="56" priority="66" operator="containsText" text="July 9">
      <formula>NOT(ISERROR(SEARCH("July 9",P14)))</formula>
    </cfRule>
  </conditionalFormatting>
  <conditionalFormatting sqref="Q14">
    <cfRule type="containsText" dxfId="55" priority="65" operator="containsText" text="Allstate Insurance">
      <formula>NOT(ISERROR(SEARCH("Allstate Insurance",Q14)))</formula>
    </cfRule>
  </conditionalFormatting>
  <conditionalFormatting sqref="R14">
    <cfRule type="cellIs" dxfId="54" priority="64" operator="equal">
      <formula>98</formula>
    </cfRule>
  </conditionalFormatting>
  <conditionalFormatting sqref="T14">
    <cfRule type="cellIs" dxfId="53" priority="63" operator="equal">
      <formula>704.25</formula>
    </cfRule>
  </conditionalFormatting>
  <conditionalFormatting sqref="O15">
    <cfRule type="cellIs" dxfId="52" priority="20" operator="equal">
      <formula>5</formula>
    </cfRule>
    <cfRule type="cellIs" dxfId="51" priority="62" operator="equal">
      <formula>1005</formula>
    </cfRule>
  </conditionalFormatting>
  <conditionalFormatting sqref="P15">
    <cfRule type="containsText" dxfId="50" priority="26" operator="containsText" text="July 9">
      <formula>NOT(ISERROR(SEARCH("July 9",P15)))</formula>
    </cfRule>
    <cfRule type="containsText" dxfId="49" priority="61" operator="containsText" text="July 10">
      <formula>NOT(ISERROR(SEARCH("July 10",P15)))</formula>
    </cfRule>
  </conditionalFormatting>
  <conditionalFormatting sqref="Q15">
    <cfRule type="containsText" dxfId="48" priority="60" operator="containsText" text="Chevron">
      <formula>NOT(ISERROR(SEARCH("Chevron",Q15)))</formula>
    </cfRule>
  </conditionalFormatting>
  <conditionalFormatting sqref="Q16">
    <cfRule type="containsText" dxfId="47" priority="59" operator="containsText" text="Deposit">
      <formula>NOT(ISERROR(SEARCH("Deposit",Q16)))</formula>
    </cfRule>
  </conditionalFormatting>
  <conditionalFormatting sqref="P17">
    <cfRule type="containsText" dxfId="46" priority="58" operator="containsText" text="July 12">
      <formula>NOT(ISERROR(SEARCH("July 12",P17)))</formula>
    </cfRule>
  </conditionalFormatting>
  <conditionalFormatting sqref="Q17">
    <cfRule type="containsText" dxfId="45" priority="57" operator="containsText" text="AT&amp;T">
      <formula>NOT(ISERROR(SEARCH("AT&amp;T",Q17)))</formula>
    </cfRule>
  </conditionalFormatting>
  <conditionalFormatting sqref="P18">
    <cfRule type="containsText" dxfId="44" priority="56" operator="containsText" text="July 13">
      <formula>NOT(ISERROR(SEARCH("July 13",P18)))</formula>
    </cfRule>
  </conditionalFormatting>
  <conditionalFormatting sqref="P19">
    <cfRule type="containsText" dxfId="43" priority="55" operator="containsText" text="July 15">
      <formula>NOT(ISERROR(SEARCH("July 15",P19)))</formula>
    </cfRule>
  </conditionalFormatting>
  <conditionalFormatting sqref="P20">
    <cfRule type="containsText" dxfId="42" priority="54" operator="containsText" text="July 16">
      <formula>NOT(ISERROR(SEARCH("July 16",P20)))</formula>
    </cfRule>
  </conditionalFormatting>
  <conditionalFormatting sqref="P21">
    <cfRule type="containsText" dxfId="41" priority="53" operator="containsText" text="July 20">
      <formula>NOT(ISERROR(SEARCH("July 20",P21)))</formula>
    </cfRule>
  </conditionalFormatting>
  <conditionalFormatting sqref="O21">
    <cfRule type="containsText" dxfId="40" priority="52" operator="containsText" text="Debit">
      <formula>NOT(ISERROR(SEARCH("Debit",O21)))</formula>
    </cfRule>
  </conditionalFormatting>
  <conditionalFormatting sqref="Q18">
    <cfRule type="containsText" dxfId="39" priority="51" operator="containsText" text="Texas Roadhouse">
      <formula>NOT(ISERROR(SEARCH("Texas Roadhouse",Q18)))</formula>
    </cfRule>
  </conditionalFormatting>
  <conditionalFormatting sqref="Q19">
    <cfRule type="containsText" dxfId="38" priority="50" operator="containsText" text="Harmon's">
      <formula>NOT(ISERROR(SEARCH("Harmon's",Q19)))</formula>
    </cfRule>
  </conditionalFormatting>
  <conditionalFormatting sqref="Q20">
    <cfRule type="containsText" dxfId="37" priority="49" operator="containsText" text="Little Tots Daycare">
      <formula>NOT(ISERROR(SEARCH("Little Tots Daycare",Q20)))</formula>
    </cfRule>
  </conditionalFormatting>
  <conditionalFormatting sqref="Q21">
    <cfRule type="containsText" dxfId="36" priority="48" operator="containsText" text="Walmart">
      <formula>NOT(ISERROR(SEARCH("Walmart",Q21)))</formula>
    </cfRule>
  </conditionalFormatting>
  <conditionalFormatting sqref="O17">
    <cfRule type="cellIs" dxfId="35" priority="19" operator="equal">
      <formula>6</formula>
    </cfRule>
    <cfRule type="cellIs" dxfId="34" priority="47" operator="equal">
      <formula>1006</formula>
    </cfRule>
  </conditionalFormatting>
  <conditionalFormatting sqref="O18">
    <cfRule type="cellIs" dxfId="33" priority="18" operator="equal">
      <formula>7</formula>
    </cfRule>
    <cfRule type="cellIs" dxfId="32" priority="46" operator="equal">
      <formula>1007</formula>
    </cfRule>
  </conditionalFormatting>
  <conditionalFormatting sqref="O19">
    <cfRule type="cellIs" dxfId="31" priority="17" operator="equal">
      <formula>8</formula>
    </cfRule>
    <cfRule type="cellIs" dxfId="30" priority="45" operator="equal">
      <formula>1008</formula>
    </cfRule>
  </conditionalFormatting>
  <conditionalFormatting sqref="O20">
    <cfRule type="cellIs" dxfId="29" priority="16" operator="equal">
      <formula>9</formula>
    </cfRule>
    <cfRule type="cellIs" dxfId="28" priority="44" operator="equal">
      <formula>1009</formula>
    </cfRule>
  </conditionalFormatting>
  <conditionalFormatting sqref="R15">
    <cfRule type="cellIs" dxfId="27" priority="43" operator="equal">
      <formula>51.9</formula>
    </cfRule>
  </conditionalFormatting>
  <conditionalFormatting sqref="R17">
    <cfRule type="cellIs" dxfId="26" priority="42" operator="equal">
      <formula>72</formula>
    </cfRule>
  </conditionalFormatting>
  <conditionalFormatting sqref="R18">
    <cfRule type="cellIs" dxfId="25" priority="41" operator="equal">
      <formula>40.68</formula>
    </cfRule>
  </conditionalFormatting>
  <conditionalFormatting sqref="R19">
    <cfRule type="cellIs" dxfId="24" priority="40" operator="equal">
      <formula>334.27</formula>
    </cfRule>
  </conditionalFormatting>
  <conditionalFormatting sqref="R20">
    <cfRule type="cellIs" dxfId="23" priority="39" operator="equal">
      <formula>360</formula>
    </cfRule>
  </conditionalFormatting>
  <conditionalFormatting sqref="R21">
    <cfRule type="cellIs" dxfId="22" priority="38" operator="equal">
      <formula>84.75</formula>
    </cfRule>
  </conditionalFormatting>
  <conditionalFormatting sqref="S16">
    <cfRule type="cellIs" dxfId="21" priority="37" operator="equal">
      <formula>1002.24</formula>
    </cfRule>
  </conditionalFormatting>
  <conditionalFormatting sqref="T15">
    <cfRule type="cellIs" dxfId="20" priority="36" operator="equal">
      <formula>652.35</formula>
    </cfRule>
  </conditionalFormatting>
  <conditionalFormatting sqref="T16">
    <cfRule type="cellIs" dxfId="19" priority="35" operator="equal">
      <formula>1654.59</formula>
    </cfRule>
  </conditionalFormatting>
  <conditionalFormatting sqref="T17">
    <cfRule type="cellIs" dxfId="18" priority="34" operator="equal">
      <formula>1582.59</formula>
    </cfRule>
  </conditionalFormatting>
  <conditionalFormatting sqref="T18">
    <cfRule type="cellIs" dxfId="17" priority="33" operator="equal">
      <formula>1541.91</formula>
    </cfRule>
  </conditionalFormatting>
  <conditionalFormatting sqref="T19">
    <cfRule type="cellIs" dxfId="16" priority="32" operator="equal">
      <formula>1207.64</formula>
    </cfRule>
  </conditionalFormatting>
  <conditionalFormatting sqref="T20">
    <cfRule type="cellIs" dxfId="15" priority="31" operator="equal">
      <formula>847.64</formula>
    </cfRule>
  </conditionalFormatting>
  <conditionalFormatting sqref="T21">
    <cfRule type="cellIs" dxfId="14" priority="30" operator="equal">
      <formula>762.89</formula>
    </cfRule>
  </conditionalFormatting>
  <conditionalFormatting sqref="P16">
    <cfRule type="containsText" dxfId="13" priority="25" operator="containsText" text="July 10">
      <formula>NOT(ISERROR(SEARCH("July 10",P16)))</formula>
    </cfRule>
  </conditionalFormatting>
  <conditionalFormatting sqref="O174">
    <cfRule type="cellIs" dxfId="12" priority="6" operator="equal">
      <formula>18.921</formula>
    </cfRule>
  </conditionalFormatting>
  <conditionalFormatting sqref="O176">
    <cfRule type="cellIs" dxfId="11" priority="5" operator="equal">
      <formula>334.271</formula>
    </cfRule>
  </conditionalFormatting>
  <conditionalFormatting sqref="O214">
    <cfRule type="cellIs" dxfId="10" priority="2" operator="equal">
      <formula>4.797</formula>
    </cfRule>
  </conditionalFormatting>
  <conditionalFormatting sqref="O216">
    <cfRule type="cellIs" dxfId="9" priority="1" operator="equal">
      <formula>84.747</formula>
    </cfRule>
  </conditionalFormatting>
  <pageMargins left="0.75" right="0.75" top="1" bottom="1" header="0.5" footer="0.5"/>
  <pageSetup scale="68" orientation="portrait" r:id="rId1"/>
  <headerFooter alignWithMargins="0"/>
  <ignoredErrors>
    <ignoredError sqref="J9 J30 J51 J72 J93 J126 J147 J168 J189" numberStoredAsText="1"/>
  </ignoredErrors>
  <drawing r:id="rId2"/>
  <extLst>
    <ext xmlns:x14="http://schemas.microsoft.com/office/spreadsheetml/2009/9/main" uri="{78C0D931-6437-407d-A8EE-F0AAD7539E65}">
      <x14:conditionalFormattings>
        <x14:conditionalFormatting xmlns:xm="http://schemas.microsoft.com/office/excel/2006/main">
          <x14:cfRule type="cellIs" priority="195" operator="equal" id="{C4B7B38A-062D-4C47-8A6C-D0FEC5B4F55C}">
            <xm:f>Score!$C$3</xm:f>
            <x14:dxf>
              <font>
                <color rgb="FF006100"/>
              </font>
              <fill>
                <patternFill>
                  <bgColor rgb="FFC6EFCE"/>
                </patternFill>
              </fill>
            </x14:dxf>
          </x14:cfRule>
          <xm:sqref>G21:K21</xm:sqref>
        </x14:conditionalFormatting>
        <x14:conditionalFormatting xmlns:xm="http://schemas.microsoft.com/office/excel/2006/main">
          <x14:cfRule type="cellIs" priority="194" operator="equal" id="{AA397889-0026-4604-AEEF-B214B17B06AF}">
            <xm:f>Score!$C$3</xm:f>
            <x14:dxf>
              <font>
                <color rgb="FF006100"/>
              </font>
              <fill>
                <patternFill>
                  <bgColor rgb="FFC6EFCE"/>
                </patternFill>
              </fill>
            </x14:dxf>
          </x14:cfRule>
          <xm:sqref>G42:K42</xm:sqref>
        </x14:conditionalFormatting>
        <x14:conditionalFormatting xmlns:xm="http://schemas.microsoft.com/office/excel/2006/main">
          <x14:cfRule type="cellIs" priority="193" operator="equal" id="{1F9C149B-6537-450B-945E-1D91D4B5F827}">
            <xm:f>Score!$C$3</xm:f>
            <x14:dxf>
              <font>
                <color rgb="FF006100"/>
              </font>
              <fill>
                <patternFill>
                  <bgColor rgb="FFC6EFCE"/>
                </patternFill>
              </fill>
            </x14:dxf>
          </x14:cfRule>
          <xm:sqref>G63:K63</xm:sqref>
        </x14:conditionalFormatting>
        <x14:conditionalFormatting xmlns:xm="http://schemas.microsoft.com/office/excel/2006/main">
          <x14:cfRule type="cellIs" priority="192" operator="equal" id="{3B689F59-E909-4759-BFB8-BD63C8AEA250}">
            <xm:f>Score!$C$3</xm:f>
            <x14:dxf>
              <font>
                <color rgb="FF006100"/>
              </font>
              <fill>
                <patternFill>
                  <bgColor rgb="FFC6EFCE"/>
                </patternFill>
              </fill>
            </x14:dxf>
          </x14:cfRule>
          <xm:sqref>G84:K84</xm:sqref>
        </x14:conditionalFormatting>
        <x14:conditionalFormatting xmlns:xm="http://schemas.microsoft.com/office/excel/2006/main">
          <x14:cfRule type="cellIs" priority="191" operator="equal" id="{D916318B-8FB6-430D-A177-B72657C547C2}">
            <xm:f>Score!$C$3</xm:f>
            <x14:dxf>
              <font>
                <color rgb="FF006100"/>
              </font>
              <fill>
                <patternFill>
                  <bgColor rgb="FFC6EFCE"/>
                </patternFill>
              </fill>
            </x14:dxf>
          </x14:cfRule>
          <xm:sqref>G105:K105</xm:sqref>
        </x14:conditionalFormatting>
        <x14:conditionalFormatting xmlns:xm="http://schemas.microsoft.com/office/excel/2006/main">
          <x14:cfRule type="cellIs" priority="190" operator="equal" id="{FF6BD39A-3CC5-458B-A1ED-CEB655636FA5}">
            <xm:f>Score!$C$3</xm:f>
            <x14:dxf>
              <font>
                <color rgb="FF006100"/>
              </font>
              <fill>
                <patternFill>
                  <bgColor rgb="FFC6EFCE"/>
                </patternFill>
              </fill>
            </x14:dxf>
          </x14:cfRule>
          <xm:sqref>G138:K138</xm:sqref>
        </x14:conditionalFormatting>
        <x14:conditionalFormatting xmlns:xm="http://schemas.microsoft.com/office/excel/2006/main">
          <x14:cfRule type="cellIs" priority="189" operator="equal" id="{BE462B48-D749-4FFB-B90C-B23D65AAA3DC}">
            <xm:f>Score!$C$3</xm:f>
            <x14:dxf>
              <font>
                <color rgb="FF006100"/>
              </font>
              <fill>
                <patternFill>
                  <bgColor rgb="FFC6EFCE"/>
                </patternFill>
              </fill>
            </x14:dxf>
          </x14:cfRule>
          <xm:sqref>G159:K159</xm:sqref>
        </x14:conditionalFormatting>
        <x14:conditionalFormatting xmlns:xm="http://schemas.microsoft.com/office/excel/2006/main">
          <x14:cfRule type="cellIs" priority="188" operator="equal" id="{927CE2DA-31BC-4530-8F62-33F12B2CEE03}">
            <xm:f>Score!$C$3</xm:f>
            <x14:dxf>
              <font>
                <color rgb="FF006100"/>
              </font>
              <fill>
                <patternFill>
                  <bgColor rgb="FFC6EFCE"/>
                </patternFill>
              </fill>
            </x14:dxf>
          </x14:cfRule>
          <xm:sqref>G180:K180</xm:sqref>
        </x14:conditionalFormatting>
        <x14:conditionalFormatting xmlns:xm="http://schemas.microsoft.com/office/excel/2006/main">
          <x14:cfRule type="cellIs" priority="187" operator="equal" id="{CACC924E-5C3A-4419-AD82-E97CD25DF0C4}">
            <xm:f>Score!$C$3</xm:f>
            <x14:dxf>
              <font>
                <color rgb="FF006100"/>
              </font>
              <fill>
                <patternFill>
                  <bgColor rgb="FFC6EFCE"/>
                </patternFill>
              </fill>
            </x14:dxf>
          </x14:cfRule>
          <xm:sqref>G201:K201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Score</vt:lpstr>
      <vt:lpstr>Checks &amp; Register</vt:lpstr>
      <vt:lpstr>'Checks &amp; Register'!Print_Area</vt:lpstr>
      <vt:lpstr>Score!Print_Area</vt:lpstr>
    </vt:vector>
  </TitlesOfParts>
  <Company>Timberline Middle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Wood</dc:creator>
  <cp:lastModifiedBy>Francis Mcdonald</cp:lastModifiedBy>
  <cp:lastPrinted>2012-09-04T09:08:10Z</cp:lastPrinted>
  <dcterms:created xsi:type="dcterms:W3CDTF">2006-09-08T21:03:06Z</dcterms:created>
  <dcterms:modified xsi:type="dcterms:W3CDTF">2015-09-04T17:50:17Z</dcterms:modified>
</cp:coreProperties>
</file>